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640" windowHeight="10500" tabRatio="771" firstSheet="8" activeTab="22"/>
  </bookViews>
  <sheets>
    <sheet name="政府预算" sheetId="41" state="hidden" r:id="rId1"/>
    <sheet name="Y01" sheetId="40" state="hidden" r:id="rId2"/>
    <sheet name="Y02" sheetId="39" state="hidden" r:id="rId3"/>
    <sheet name="Y03" sheetId="38" state="hidden" r:id="rId4"/>
    <sheet name="Y04" sheetId="37" state="hidden" r:id="rId5"/>
    <sheet name="Y05" sheetId="36" state="hidden" r:id="rId6"/>
    <sheet name="Y06" sheetId="35" state="hidden" r:id="rId7"/>
    <sheet name="Y07" sheetId="34" state="hidden" r:id="rId8"/>
    <sheet name="政府决算" sheetId="13" r:id="rId9"/>
    <sheet name="表1" sheetId="46" r:id="rId10"/>
    <sheet name="表2" sheetId="47" r:id="rId11"/>
    <sheet name="表3" sheetId="55" r:id="rId12"/>
    <sheet name="表4" sheetId="48" r:id="rId13"/>
    <sheet name="表5" sheetId="49" r:id="rId14"/>
    <sheet name="表6" sheetId="26" r:id="rId15"/>
    <sheet name="表7" sheetId="7" r:id="rId16"/>
    <sheet name="表8" sheetId="9" r:id="rId17"/>
    <sheet name="表9" sheetId="51" r:id="rId18"/>
    <sheet name="表10" sheetId="11" r:id="rId19"/>
    <sheet name="表11" sheetId="52" r:id="rId20"/>
    <sheet name="表12" sheetId="43" r:id="rId21"/>
    <sheet name="表13" sheetId="44" r:id="rId22"/>
    <sheet name="表14" sheetId="56" r:id="rId23"/>
    <sheet name="部门预算" sheetId="16" state="hidden" r:id="rId24"/>
    <sheet name="Z1" sheetId="17" state="hidden" r:id="rId25"/>
    <sheet name="Z2" sheetId="18" state="hidden" r:id="rId26"/>
    <sheet name="Z3" sheetId="19" state="hidden" r:id="rId27"/>
    <sheet name="Z4" sheetId="20" state="hidden" r:id="rId28"/>
    <sheet name="Z5" sheetId="21" state="hidden" r:id="rId29"/>
    <sheet name="Z6" sheetId="22" state="hidden" r:id="rId30"/>
    <sheet name="Z7" sheetId="23" state="hidden" r:id="rId31"/>
    <sheet name="Z8" sheetId="24" state="hidden" r:id="rId32"/>
    <sheet name="Z9" sheetId="25" state="hidden" r:id="rId33"/>
    <sheet name="Z10" sheetId="42" state="hidden" r:id="rId34"/>
  </sheets>
  <externalReferences>
    <externalReference r:id="rId35"/>
    <externalReference r:id="rId36"/>
  </externalReferences>
  <definedNames>
    <definedName name="_xlnm.Print_Area" localSheetId="24">'Z1'!$A$1:$F$45</definedName>
    <definedName name="_xlnm.Print_Area" localSheetId="33">'Z10'!$A$1:$F$26</definedName>
    <definedName name="_xlnm.Print_Area" localSheetId="25">'Z2'!$A$1:$P$19</definedName>
    <definedName name="_xlnm.Print_Area" localSheetId="26">'Z3'!$A$1:$N$19</definedName>
    <definedName name="_xlnm.Print_Area" localSheetId="27">'Z4'!$A$1:$F$41</definedName>
    <definedName name="_xlnm.Print_Area" localSheetId="28">'Z5'!$A$1:$G$23</definedName>
    <definedName name="_xlnm.Print_Area" localSheetId="29">'Z6'!$A$1:$G$16</definedName>
    <definedName name="_xlnm.Print_Area" localSheetId="30">'Z7'!$A$1:$F$11</definedName>
    <definedName name="_xlnm.Print_Area" localSheetId="31">'Z8'!$A$1:$F$16</definedName>
    <definedName name="_xlnm.Print_Area" localSheetId="32">'Z9'!$A$1:$K$18</definedName>
    <definedName name="_xlnm.Print_Area" localSheetId="18">表10!$A$2:$D$11</definedName>
    <definedName name="_xlnm.Print_Area" localSheetId="14">表6!$A$2:$F$11</definedName>
    <definedName name="_xlnm.Print_Area" localSheetId="15">表7!$A$1:$E$20</definedName>
    <definedName name="_xlnm.Print_Area" localSheetId="16">表8!$A$2:$E$63</definedName>
    <definedName name="_xlnm.Print_Titles" localSheetId="24">'Z1'!$1:$5</definedName>
    <definedName name="_xlnm.Print_Titles" localSheetId="33">'Z10'!$1:$5</definedName>
    <definedName name="_xlnm.Print_Titles" localSheetId="25">'Z2'!$1:$6</definedName>
    <definedName name="_xlnm.Print_Titles" localSheetId="26">'Z3'!$1:$6</definedName>
    <definedName name="_xlnm.Print_Titles" localSheetId="27">'Z4'!$1:$5</definedName>
    <definedName name="_xlnm.Print_Titles" localSheetId="28">'Z5'!$1:$5</definedName>
    <definedName name="_xlnm.Print_Titles" localSheetId="29">'Z6'!$1:$5</definedName>
    <definedName name="_xlnm.Print_Titles" localSheetId="30">'Z7'!$1:$5</definedName>
    <definedName name="_xlnm.Print_Titles" localSheetId="31">'Z8'!$1:$5</definedName>
    <definedName name="_xlnm.Print_Titles" localSheetId="32">'Z9'!$1:$7</definedName>
    <definedName name="_xlnm.Print_Titles" localSheetId="10">表2!$2:$6</definedName>
    <definedName name="_xlnm.Print_Titles" localSheetId="11">表3!$2:$4</definedName>
    <definedName name="_xlnm.Print_Titles" localSheetId="12">表4!$2:$5</definedName>
    <definedName name="_xlnm.Print_Titles" localSheetId="13">表5!$2:$4</definedName>
    <definedName name="_xlnm.Print_Titles" localSheetId="16">表8!$2:$4</definedName>
    <definedName name="_xlnm.Print_Titles" localSheetId="8">政府决算!$2:$2</definedName>
  </definedNames>
  <calcPr calcId="114210" fullCalcOnLoad="1" iterate="1" concurrentCalc="0"/>
</workbook>
</file>

<file path=xl/calcChain.xml><?xml version="1.0" encoding="utf-8"?>
<calcChain xmlns="http://schemas.openxmlformats.org/spreadsheetml/2006/main">
  <c r="D5" i="44"/>
  <c r="B5"/>
  <c r="B10"/>
  <c r="D9"/>
  <c r="D10"/>
  <c r="E52" i="55"/>
  <c r="E21"/>
  <c r="E5"/>
  <c r="B13" i="52"/>
  <c r="B16"/>
  <c r="F11" i="26"/>
  <c r="E11"/>
  <c r="D11"/>
  <c r="C11"/>
  <c r="B11"/>
  <c r="B10"/>
  <c r="B9"/>
  <c r="B8"/>
  <c r="B6"/>
  <c r="D11" i="11"/>
  <c r="C11"/>
  <c r="B11"/>
  <c r="B10"/>
  <c r="B9"/>
  <c r="B8"/>
  <c r="B6"/>
  <c r="D5" i="51"/>
  <c r="D14"/>
  <c r="D21"/>
  <c r="B5"/>
  <c r="B10"/>
  <c r="B15"/>
  <c r="B14"/>
  <c r="B17"/>
  <c r="B23"/>
  <c r="D22"/>
  <c r="D23"/>
  <c r="C63" i="9"/>
  <c r="C20" i="7"/>
  <c r="B20"/>
  <c r="D20"/>
  <c r="E20"/>
  <c r="E15"/>
  <c r="D15"/>
  <c r="B55" i="49"/>
  <c r="B6"/>
  <c r="B13"/>
  <c r="B34"/>
  <c r="B5"/>
  <c r="E6" i="48"/>
  <c r="E16"/>
  <c r="E44"/>
  <c r="E61"/>
  <c r="E66"/>
  <c r="E69"/>
  <c r="E75"/>
  <c r="E86"/>
  <c r="E102"/>
  <c r="E110"/>
  <c r="D6"/>
  <c r="D16"/>
  <c r="D44"/>
  <c r="D61"/>
  <c r="D66"/>
  <c r="D69"/>
  <c r="D75"/>
  <c r="D86"/>
  <c r="D102"/>
  <c r="D110"/>
  <c r="C7"/>
  <c r="C8"/>
  <c r="C9"/>
  <c r="C10"/>
  <c r="C11"/>
  <c r="C12"/>
  <c r="C13"/>
  <c r="C14"/>
  <c r="C15"/>
  <c r="C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16"/>
  <c r="C45"/>
  <c r="C46"/>
  <c r="C47"/>
  <c r="C48"/>
  <c r="C49"/>
  <c r="C50"/>
  <c r="C51"/>
  <c r="C52"/>
  <c r="C53"/>
  <c r="C54"/>
  <c r="C55"/>
  <c r="C56"/>
  <c r="C57"/>
  <c r="C58"/>
  <c r="C59"/>
  <c r="C60"/>
  <c r="C44"/>
  <c r="C62"/>
  <c r="C63"/>
  <c r="C64"/>
  <c r="C65"/>
  <c r="C61"/>
  <c r="C66"/>
  <c r="C70"/>
  <c r="C71"/>
  <c r="C69"/>
  <c r="C76"/>
  <c r="C77"/>
  <c r="C78"/>
  <c r="C79"/>
  <c r="C80"/>
  <c r="C81"/>
  <c r="C82"/>
  <c r="C83"/>
  <c r="C84"/>
  <c r="C85"/>
  <c r="C75"/>
  <c r="C87"/>
  <c r="C88"/>
  <c r="C89"/>
  <c r="C90"/>
  <c r="C91"/>
  <c r="C92"/>
  <c r="C93"/>
  <c r="C94"/>
  <c r="C95"/>
  <c r="C96"/>
  <c r="C97"/>
  <c r="C98"/>
  <c r="C99"/>
  <c r="C100"/>
  <c r="C101"/>
  <c r="C86"/>
  <c r="C103"/>
  <c r="C104"/>
  <c r="C105"/>
  <c r="C106"/>
  <c r="C107"/>
  <c r="C108"/>
  <c r="C109"/>
  <c r="C102"/>
  <c r="C110"/>
  <c r="C68"/>
  <c r="C67"/>
  <c r="D9" i="47"/>
  <c r="T9"/>
  <c r="D10"/>
  <c r="T10"/>
  <c r="D11"/>
  <c r="T11"/>
  <c r="D12"/>
  <c r="T12"/>
  <c r="D13"/>
  <c r="T13"/>
  <c r="D14"/>
  <c r="T14"/>
  <c r="D15"/>
  <c r="T15"/>
  <c r="D16"/>
  <c r="T16"/>
  <c r="D17"/>
  <c r="T17"/>
  <c r="D18"/>
  <c r="T18"/>
  <c r="D19"/>
  <c r="T19"/>
  <c r="D20"/>
  <c r="T20"/>
  <c r="D21"/>
  <c r="T21"/>
  <c r="D22"/>
  <c r="T22"/>
  <c r="D23"/>
  <c r="T23"/>
  <c r="D24"/>
  <c r="T24"/>
  <c r="D25"/>
  <c r="T25"/>
  <c r="D26"/>
  <c r="T26"/>
  <c r="D27"/>
  <c r="T27"/>
  <c r="D28"/>
  <c r="T28"/>
  <c r="D29"/>
  <c r="T29"/>
  <c r="D30"/>
  <c r="T30"/>
  <c r="D31"/>
  <c r="T31"/>
  <c r="D32"/>
  <c r="T32"/>
  <c r="D33"/>
  <c r="T33"/>
  <c r="D34"/>
  <c r="T34"/>
  <c r="D35"/>
  <c r="T35"/>
  <c r="D36"/>
  <c r="T36"/>
  <c r="T8"/>
  <c r="V8"/>
  <c r="V9"/>
  <c r="V11"/>
  <c r="V12"/>
  <c r="V13"/>
  <c r="V14"/>
  <c r="V20"/>
  <c r="V23"/>
  <c r="V30"/>
  <c r="V32"/>
  <c r="V36"/>
  <c r="D53"/>
  <c r="T53"/>
  <c r="D54"/>
  <c r="T54"/>
  <c r="D55"/>
  <c r="T55"/>
  <c r="D56"/>
  <c r="T56"/>
  <c r="D57"/>
  <c r="T57"/>
  <c r="D58"/>
  <c r="T58"/>
  <c r="D59"/>
  <c r="T59"/>
  <c r="D60"/>
  <c r="T60"/>
  <c r="D61"/>
  <c r="T61"/>
  <c r="D62"/>
  <c r="T62"/>
  <c r="D63"/>
  <c r="T63"/>
  <c r="D64"/>
  <c r="T64"/>
  <c r="T52"/>
  <c r="V52"/>
  <c r="V53"/>
  <c r="V58"/>
  <c r="D66"/>
  <c r="T66"/>
  <c r="D67"/>
  <c r="T67"/>
  <c r="D68"/>
  <c r="T68"/>
  <c r="D69"/>
  <c r="T69"/>
  <c r="D70"/>
  <c r="T70"/>
  <c r="D71"/>
  <c r="T71"/>
  <c r="D72"/>
  <c r="T72"/>
  <c r="D73"/>
  <c r="T73"/>
  <c r="D74"/>
  <c r="T74"/>
  <c r="D75"/>
  <c r="T75"/>
  <c r="T65"/>
  <c r="V65"/>
  <c r="V66"/>
  <c r="V67"/>
  <c r="V68"/>
  <c r="D88"/>
  <c r="T88"/>
  <c r="D89"/>
  <c r="T89"/>
  <c r="D90"/>
  <c r="T90"/>
  <c r="D91"/>
  <c r="T91"/>
  <c r="D92"/>
  <c r="T92"/>
  <c r="T87"/>
  <c r="V87"/>
  <c r="V88"/>
  <c r="V89"/>
  <c r="D94"/>
  <c r="T94"/>
  <c r="D95"/>
  <c r="T95"/>
  <c r="D96"/>
  <c r="T96"/>
  <c r="D97"/>
  <c r="T97"/>
  <c r="D98"/>
  <c r="T98"/>
  <c r="D99"/>
  <c r="T99"/>
  <c r="D100"/>
  <c r="T100"/>
  <c r="D101"/>
  <c r="T101"/>
  <c r="D102"/>
  <c r="T102"/>
  <c r="D103"/>
  <c r="T103"/>
  <c r="D104"/>
  <c r="T104"/>
  <c r="D105"/>
  <c r="T105"/>
  <c r="D106"/>
  <c r="T106"/>
  <c r="D107"/>
  <c r="T107"/>
  <c r="D108"/>
  <c r="T108"/>
  <c r="D109"/>
  <c r="T109"/>
  <c r="D110"/>
  <c r="T110"/>
  <c r="D111"/>
  <c r="T111"/>
  <c r="D112"/>
  <c r="T112"/>
  <c r="D113"/>
  <c r="T113"/>
  <c r="T93"/>
  <c r="V93"/>
  <c r="V95"/>
  <c r="V97"/>
  <c r="V99"/>
  <c r="V100"/>
  <c r="V102"/>
  <c r="V103"/>
  <c r="V106"/>
  <c r="V110"/>
  <c r="V112"/>
  <c r="V113"/>
  <c r="D115"/>
  <c r="T115"/>
  <c r="D116"/>
  <c r="T116"/>
  <c r="D117"/>
  <c r="T117"/>
  <c r="D118"/>
  <c r="T118"/>
  <c r="D119"/>
  <c r="T119"/>
  <c r="D120"/>
  <c r="T120"/>
  <c r="D121"/>
  <c r="T121"/>
  <c r="D122"/>
  <c r="T122"/>
  <c r="D123"/>
  <c r="T123"/>
  <c r="D124"/>
  <c r="T124"/>
  <c r="D125"/>
  <c r="T125"/>
  <c r="D126"/>
  <c r="T126"/>
  <c r="T114"/>
  <c r="V114"/>
  <c r="V117"/>
  <c r="V118"/>
  <c r="V120"/>
  <c r="V122"/>
  <c r="V124"/>
  <c r="D128"/>
  <c r="T128"/>
  <c r="D129"/>
  <c r="T129"/>
  <c r="D130"/>
  <c r="T130"/>
  <c r="D131"/>
  <c r="T131"/>
  <c r="D132"/>
  <c r="T132"/>
  <c r="D133"/>
  <c r="T133"/>
  <c r="D134"/>
  <c r="T134"/>
  <c r="D135"/>
  <c r="T135"/>
  <c r="D136"/>
  <c r="T136"/>
  <c r="D137"/>
  <c r="T137"/>
  <c r="D138"/>
  <c r="T138"/>
  <c r="D139"/>
  <c r="T139"/>
  <c r="D140"/>
  <c r="T140"/>
  <c r="D141"/>
  <c r="T141"/>
  <c r="D142"/>
  <c r="T142"/>
  <c r="T127"/>
  <c r="V127"/>
  <c r="V128"/>
  <c r="V130"/>
  <c r="V131"/>
  <c r="V137"/>
  <c r="V138"/>
  <c r="D144"/>
  <c r="T144"/>
  <c r="D145"/>
  <c r="T145"/>
  <c r="D146"/>
  <c r="T146"/>
  <c r="D147"/>
  <c r="T147"/>
  <c r="D148"/>
  <c r="T148"/>
  <c r="D149"/>
  <c r="T149"/>
  <c r="T143"/>
  <c r="V143"/>
  <c r="V144"/>
  <c r="V145"/>
  <c r="V146"/>
  <c r="V147"/>
  <c r="V149"/>
  <c r="D151"/>
  <c r="T151"/>
  <c r="D152"/>
  <c r="T152"/>
  <c r="D153"/>
  <c r="T153"/>
  <c r="D154"/>
  <c r="T154"/>
  <c r="D155"/>
  <c r="T155"/>
  <c r="D156"/>
  <c r="T156"/>
  <c r="D157"/>
  <c r="T157"/>
  <c r="D158"/>
  <c r="T158"/>
  <c r="D159"/>
  <c r="T159"/>
  <c r="D160"/>
  <c r="T160"/>
  <c r="T150"/>
  <c r="V150"/>
  <c r="V151"/>
  <c r="V152"/>
  <c r="V153"/>
  <c r="V155"/>
  <c r="V156"/>
  <c r="V157"/>
  <c r="D170"/>
  <c r="T170"/>
  <c r="D171"/>
  <c r="T171"/>
  <c r="D172"/>
  <c r="T172"/>
  <c r="D173"/>
  <c r="T173"/>
  <c r="D174"/>
  <c r="T174"/>
  <c r="D175"/>
  <c r="T175"/>
  <c r="D176"/>
  <c r="T176"/>
  <c r="D177"/>
  <c r="T177"/>
  <c r="T169"/>
  <c r="V169"/>
  <c r="V173"/>
  <c r="V174"/>
  <c r="V176"/>
  <c r="D179"/>
  <c r="T179"/>
  <c r="D180"/>
  <c r="T180"/>
  <c r="D181"/>
  <c r="T181"/>
  <c r="D182"/>
  <c r="T182"/>
  <c r="T178"/>
  <c r="V178"/>
  <c r="V180"/>
  <c r="V181"/>
  <c r="D207"/>
  <c r="T207"/>
  <c r="D208"/>
  <c r="T208"/>
  <c r="D209"/>
  <c r="T209"/>
  <c r="T206"/>
  <c r="V206"/>
  <c r="V207"/>
  <c r="V208"/>
  <c r="D218"/>
  <c r="T218"/>
  <c r="D219"/>
  <c r="T219"/>
  <c r="T217"/>
  <c r="V217"/>
  <c r="V219"/>
  <c r="D221"/>
  <c r="T221"/>
  <c r="D222"/>
  <c r="T222"/>
  <c r="D223"/>
  <c r="T223"/>
  <c r="T220"/>
  <c r="V220"/>
  <c r="V223"/>
  <c r="D38"/>
  <c r="T38"/>
  <c r="D39"/>
  <c r="T39"/>
  <c r="D40"/>
  <c r="T40"/>
  <c r="D41"/>
  <c r="T41"/>
  <c r="D42"/>
  <c r="T42"/>
  <c r="D43"/>
  <c r="T43"/>
  <c r="D44"/>
  <c r="T44"/>
  <c r="D45"/>
  <c r="T45"/>
  <c r="T37"/>
  <c r="D47"/>
  <c r="T47"/>
  <c r="D48"/>
  <c r="T48"/>
  <c r="D49"/>
  <c r="T49"/>
  <c r="D50"/>
  <c r="T50"/>
  <c r="D51"/>
  <c r="T51"/>
  <c r="T46"/>
  <c r="D77"/>
  <c r="T77"/>
  <c r="D78"/>
  <c r="T78"/>
  <c r="D79"/>
  <c r="T79"/>
  <c r="D80"/>
  <c r="T80"/>
  <c r="D81"/>
  <c r="T81"/>
  <c r="D82"/>
  <c r="T82"/>
  <c r="D83"/>
  <c r="T83"/>
  <c r="D84"/>
  <c r="T84"/>
  <c r="D85"/>
  <c r="T85"/>
  <c r="D86"/>
  <c r="T86"/>
  <c r="T76"/>
  <c r="D162"/>
  <c r="T162"/>
  <c r="D163"/>
  <c r="T163"/>
  <c r="D164"/>
  <c r="T164"/>
  <c r="D165"/>
  <c r="T165"/>
  <c r="D166"/>
  <c r="T166"/>
  <c r="D167"/>
  <c r="T167"/>
  <c r="D168"/>
  <c r="T168"/>
  <c r="T161"/>
  <c r="D184"/>
  <c r="T184"/>
  <c r="D185"/>
  <c r="T185"/>
  <c r="D186"/>
  <c r="T186"/>
  <c r="D187"/>
  <c r="T187"/>
  <c r="D188"/>
  <c r="T188"/>
  <c r="T183"/>
  <c r="D190"/>
  <c r="T190"/>
  <c r="D191"/>
  <c r="T191"/>
  <c r="D192"/>
  <c r="T192"/>
  <c r="D193"/>
  <c r="T193"/>
  <c r="D194"/>
  <c r="T194"/>
  <c r="D195"/>
  <c r="T195"/>
  <c r="D196"/>
  <c r="T196"/>
  <c r="D197"/>
  <c r="T197"/>
  <c r="D198"/>
  <c r="T198"/>
  <c r="T189"/>
  <c r="D200"/>
  <c r="T200"/>
  <c r="D201"/>
  <c r="T201"/>
  <c r="D202"/>
  <c r="T202"/>
  <c r="D203"/>
  <c r="T203"/>
  <c r="D204"/>
  <c r="T204"/>
  <c r="D205"/>
  <c r="T205"/>
  <c r="T199"/>
  <c r="D211"/>
  <c r="T211"/>
  <c r="D212"/>
  <c r="T212"/>
  <c r="D213"/>
  <c r="T213"/>
  <c r="D214"/>
  <c r="T214"/>
  <c r="D215"/>
  <c r="T215"/>
  <c r="T210"/>
  <c r="D216"/>
  <c r="T216"/>
  <c r="D225"/>
  <c r="T225"/>
  <c r="D226"/>
  <c r="T226"/>
  <c r="D227"/>
  <c r="T227"/>
  <c r="T224"/>
  <c r="T7"/>
  <c r="V7"/>
  <c r="C8"/>
  <c r="C37"/>
  <c r="C46"/>
  <c r="C52"/>
  <c r="C65"/>
  <c r="C76"/>
  <c r="C87"/>
  <c r="C93"/>
  <c r="C114"/>
  <c r="C127"/>
  <c r="C143"/>
  <c r="C150"/>
  <c r="C161"/>
  <c r="C169"/>
  <c r="C178"/>
  <c r="C183"/>
  <c r="C189"/>
  <c r="C199"/>
  <c r="C206"/>
  <c r="C210"/>
  <c r="C217"/>
  <c r="C220"/>
  <c r="C224"/>
  <c r="C7"/>
  <c r="D8"/>
  <c r="D37"/>
  <c r="D46"/>
  <c r="D52"/>
  <c r="D65"/>
  <c r="D76"/>
  <c r="D87"/>
  <c r="D93"/>
  <c r="D114"/>
  <c r="D127"/>
  <c r="D143"/>
  <c r="D150"/>
  <c r="D161"/>
  <c r="D169"/>
  <c r="D178"/>
  <c r="D183"/>
  <c r="D189"/>
  <c r="D199"/>
  <c r="D206"/>
  <c r="D210"/>
  <c r="D217"/>
  <c r="D220"/>
  <c r="D224"/>
  <c r="D7"/>
  <c r="E8"/>
  <c r="E37"/>
  <c r="E46"/>
  <c r="E52"/>
  <c r="E65"/>
  <c r="E76"/>
  <c r="E87"/>
  <c r="E93"/>
  <c r="E114"/>
  <c r="E127"/>
  <c r="E143"/>
  <c r="E150"/>
  <c r="E161"/>
  <c r="E169"/>
  <c r="E178"/>
  <c r="E183"/>
  <c r="E189"/>
  <c r="E199"/>
  <c r="E206"/>
  <c r="E210"/>
  <c r="E217"/>
  <c r="E220"/>
  <c r="E224"/>
  <c r="E7"/>
  <c r="F8"/>
  <c r="F37"/>
  <c r="F46"/>
  <c r="F52"/>
  <c r="F65"/>
  <c r="F76"/>
  <c r="F87"/>
  <c r="F93"/>
  <c r="F114"/>
  <c r="F127"/>
  <c r="F143"/>
  <c r="F150"/>
  <c r="F161"/>
  <c r="F169"/>
  <c r="F178"/>
  <c r="F183"/>
  <c r="F189"/>
  <c r="F199"/>
  <c r="F206"/>
  <c r="F210"/>
  <c r="F217"/>
  <c r="F220"/>
  <c r="F224"/>
  <c r="F7"/>
  <c r="G8"/>
  <c r="G37"/>
  <c r="G46"/>
  <c r="G52"/>
  <c r="G65"/>
  <c r="G76"/>
  <c r="G87"/>
  <c r="G93"/>
  <c r="G114"/>
  <c r="G127"/>
  <c r="G143"/>
  <c r="G150"/>
  <c r="G161"/>
  <c r="G169"/>
  <c r="G178"/>
  <c r="G183"/>
  <c r="G189"/>
  <c r="G199"/>
  <c r="G206"/>
  <c r="G210"/>
  <c r="G217"/>
  <c r="G220"/>
  <c r="G224"/>
  <c r="G7"/>
  <c r="H8"/>
  <c r="H37"/>
  <c r="H46"/>
  <c r="H52"/>
  <c r="H65"/>
  <c r="H76"/>
  <c r="H87"/>
  <c r="H93"/>
  <c r="H114"/>
  <c r="H127"/>
  <c r="H143"/>
  <c r="H150"/>
  <c r="H161"/>
  <c r="H169"/>
  <c r="H178"/>
  <c r="H183"/>
  <c r="H189"/>
  <c r="H199"/>
  <c r="H206"/>
  <c r="H210"/>
  <c r="H217"/>
  <c r="H220"/>
  <c r="H224"/>
  <c r="H7"/>
  <c r="I8"/>
  <c r="I37"/>
  <c r="I46"/>
  <c r="I52"/>
  <c r="I65"/>
  <c r="I76"/>
  <c r="I87"/>
  <c r="I93"/>
  <c r="I114"/>
  <c r="I127"/>
  <c r="I143"/>
  <c r="I150"/>
  <c r="I161"/>
  <c r="I169"/>
  <c r="I178"/>
  <c r="I183"/>
  <c r="I189"/>
  <c r="I199"/>
  <c r="I206"/>
  <c r="I210"/>
  <c r="I217"/>
  <c r="I220"/>
  <c r="I224"/>
  <c r="I7"/>
  <c r="S224"/>
  <c r="R224"/>
  <c r="Q224"/>
  <c r="P224"/>
  <c r="O224"/>
  <c r="N224"/>
  <c r="M224"/>
  <c r="L224"/>
  <c r="K224"/>
  <c r="J224"/>
  <c r="S220"/>
  <c r="R220"/>
  <c r="Q220"/>
  <c r="P220"/>
  <c r="O220"/>
  <c r="N220"/>
  <c r="M220"/>
  <c r="L220"/>
  <c r="K220"/>
  <c r="J220"/>
  <c r="S217"/>
  <c r="R217"/>
  <c r="Q217"/>
  <c r="P217"/>
  <c r="O217"/>
  <c r="N217"/>
  <c r="M217"/>
  <c r="L217"/>
  <c r="K217"/>
  <c r="J217"/>
  <c r="S210"/>
  <c r="R210"/>
  <c r="Q210"/>
  <c r="P210"/>
  <c r="O210"/>
  <c r="N210"/>
  <c r="M210"/>
  <c r="L210"/>
  <c r="K210"/>
  <c r="J210"/>
  <c r="S206"/>
  <c r="R206"/>
  <c r="Q206"/>
  <c r="P206"/>
  <c r="O206"/>
  <c r="N206"/>
  <c r="M206"/>
  <c r="L206"/>
  <c r="K206"/>
  <c r="J206"/>
  <c r="S199"/>
  <c r="R199"/>
  <c r="Q199"/>
  <c r="P199"/>
  <c r="O199"/>
  <c r="N199"/>
  <c r="M199"/>
  <c r="L199"/>
  <c r="K199"/>
  <c r="J199"/>
  <c r="S189"/>
  <c r="R189"/>
  <c r="Q189"/>
  <c r="P189"/>
  <c r="O189"/>
  <c r="N189"/>
  <c r="M189"/>
  <c r="L189"/>
  <c r="K189"/>
  <c r="J189"/>
  <c r="S183"/>
  <c r="R183"/>
  <c r="Q183"/>
  <c r="P183"/>
  <c r="O183"/>
  <c r="N183"/>
  <c r="M183"/>
  <c r="L183"/>
  <c r="K183"/>
  <c r="J183"/>
  <c r="S178"/>
  <c r="R178"/>
  <c r="Q178"/>
  <c r="P178"/>
  <c r="O178"/>
  <c r="N178"/>
  <c r="M178"/>
  <c r="L178"/>
  <c r="K178"/>
  <c r="J178"/>
  <c r="S169"/>
  <c r="R169"/>
  <c r="Q169"/>
  <c r="P169"/>
  <c r="O169"/>
  <c r="N169"/>
  <c r="M169"/>
  <c r="L169"/>
  <c r="K169"/>
  <c r="J169"/>
  <c r="S161"/>
  <c r="R161"/>
  <c r="Q161"/>
  <c r="P161"/>
  <c r="O161"/>
  <c r="N161"/>
  <c r="M161"/>
  <c r="L161"/>
  <c r="K161"/>
  <c r="J161"/>
  <c r="S150"/>
  <c r="R150"/>
  <c r="Q150"/>
  <c r="P150"/>
  <c r="O150"/>
  <c r="N150"/>
  <c r="M150"/>
  <c r="L150"/>
  <c r="K150"/>
  <c r="J150"/>
  <c r="S143"/>
  <c r="R143"/>
  <c r="Q143"/>
  <c r="P143"/>
  <c r="O143"/>
  <c r="N143"/>
  <c r="M143"/>
  <c r="L143"/>
  <c r="K143"/>
  <c r="J143"/>
  <c r="S127"/>
  <c r="R127"/>
  <c r="Q127"/>
  <c r="P127"/>
  <c r="O127"/>
  <c r="N127"/>
  <c r="M127"/>
  <c r="L127"/>
  <c r="K127"/>
  <c r="J127"/>
  <c r="S114"/>
  <c r="R114"/>
  <c r="Q114"/>
  <c r="P114"/>
  <c r="O114"/>
  <c r="N114"/>
  <c r="M114"/>
  <c r="L114"/>
  <c r="K114"/>
  <c r="J114"/>
  <c r="S93"/>
  <c r="R93"/>
  <c r="Q93"/>
  <c r="P93"/>
  <c r="O93"/>
  <c r="N93"/>
  <c r="M93"/>
  <c r="L93"/>
  <c r="K93"/>
  <c r="J93"/>
  <c r="S87"/>
  <c r="R87"/>
  <c r="Q87"/>
  <c r="P87"/>
  <c r="O87"/>
  <c r="N87"/>
  <c r="M87"/>
  <c r="L87"/>
  <c r="K87"/>
  <c r="J87"/>
  <c r="S76"/>
  <c r="R76"/>
  <c r="Q76"/>
  <c r="P76"/>
  <c r="O76"/>
  <c r="N76"/>
  <c r="M76"/>
  <c r="L76"/>
  <c r="K76"/>
  <c r="J76"/>
  <c r="S65"/>
  <c r="R65"/>
  <c r="Q65"/>
  <c r="P65"/>
  <c r="O65"/>
  <c r="N65"/>
  <c r="M65"/>
  <c r="L65"/>
  <c r="K65"/>
  <c r="J65"/>
  <c r="S52"/>
  <c r="R52"/>
  <c r="Q52"/>
  <c r="P52"/>
  <c r="O52"/>
  <c r="N52"/>
  <c r="M52"/>
  <c r="L52"/>
  <c r="K52"/>
  <c r="J52"/>
  <c r="S46"/>
  <c r="R46"/>
  <c r="Q46"/>
  <c r="P46"/>
  <c r="O46"/>
  <c r="N46"/>
  <c r="M46"/>
  <c r="L46"/>
  <c r="K46"/>
  <c r="J46"/>
  <c r="S37"/>
  <c r="R37"/>
  <c r="Q37"/>
  <c r="P37"/>
  <c r="O37"/>
  <c r="N37"/>
  <c r="M37"/>
  <c r="L37"/>
  <c r="K37"/>
  <c r="J37"/>
  <c r="S8"/>
  <c r="R8"/>
  <c r="Q8"/>
  <c r="P8"/>
  <c r="O8"/>
  <c r="N8"/>
  <c r="M8"/>
  <c r="L8"/>
  <c r="K8"/>
  <c r="J8"/>
  <c r="S7"/>
  <c r="R7"/>
  <c r="Q7"/>
  <c r="P7"/>
  <c r="O7"/>
  <c r="N7"/>
  <c r="M7"/>
  <c r="L7"/>
  <c r="K7"/>
  <c r="J7"/>
  <c r="F21" i="46"/>
  <c r="F22"/>
  <c r="F23"/>
  <c r="F18"/>
  <c r="F19"/>
  <c r="C20"/>
  <c r="D20"/>
  <c r="F20"/>
  <c r="B6"/>
  <c r="E6"/>
  <c r="E7"/>
  <c r="E8"/>
  <c r="E9"/>
  <c r="E10"/>
  <c r="E11"/>
  <c r="E12"/>
  <c r="E13"/>
  <c r="E14"/>
  <c r="E15"/>
  <c r="E16"/>
  <c r="E17"/>
  <c r="E18"/>
  <c r="E19"/>
  <c r="B20"/>
  <c r="E20"/>
  <c r="E21"/>
  <c r="E22"/>
  <c r="E23"/>
  <c r="E24"/>
  <c r="E25"/>
  <c r="E26"/>
  <c r="B5"/>
  <c r="B27"/>
  <c r="D5"/>
  <c r="D27"/>
  <c r="E27"/>
  <c r="C5"/>
  <c r="C27"/>
  <c r="F27"/>
  <c r="F26"/>
  <c r="F5"/>
  <c r="F25"/>
  <c r="F6"/>
  <c r="F7"/>
  <c r="F8"/>
  <c r="F9"/>
  <c r="F10"/>
  <c r="F11"/>
  <c r="F12"/>
  <c r="F13"/>
  <c r="F14"/>
  <c r="F15"/>
  <c r="F16"/>
  <c r="F17"/>
  <c r="E5"/>
  <c r="F26" i="42"/>
  <c r="D26"/>
  <c r="B26"/>
  <c r="C18" i="25"/>
  <c r="C17"/>
  <c r="C16"/>
  <c r="C15"/>
  <c r="C14"/>
  <c r="C13"/>
  <c r="C12"/>
  <c r="C11"/>
  <c r="C10"/>
  <c r="K9"/>
  <c r="J9"/>
  <c r="I9"/>
  <c r="H9"/>
  <c r="G9"/>
  <c r="F9"/>
  <c r="E9"/>
  <c r="D9"/>
  <c r="C9"/>
  <c r="K8"/>
  <c r="J8"/>
  <c r="I8"/>
  <c r="H8"/>
  <c r="G8"/>
  <c r="F8"/>
  <c r="E8"/>
  <c r="D8"/>
  <c r="C8"/>
  <c r="C16" i="24"/>
  <c r="C15"/>
  <c r="C14"/>
  <c r="C13"/>
  <c r="C12"/>
  <c r="C11"/>
  <c r="C10"/>
  <c r="C9"/>
  <c r="C8"/>
  <c r="E7"/>
  <c r="D7"/>
  <c r="C7"/>
  <c r="E6"/>
  <c r="D6"/>
  <c r="C6"/>
  <c r="C16" i="22"/>
  <c r="C15"/>
  <c r="C14"/>
  <c r="C13"/>
  <c r="C12"/>
  <c r="C11"/>
  <c r="C10"/>
  <c r="C9"/>
  <c r="C8"/>
  <c r="C7"/>
  <c r="F6"/>
  <c r="E6"/>
  <c r="D6"/>
  <c r="C6"/>
  <c r="C23" i="21"/>
  <c r="C22"/>
  <c r="C21"/>
  <c r="C20"/>
  <c r="C19"/>
  <c r="C18"/>
  <c r="C17"/>
  <c r="C16"/>
  <c r="C15"/>
  <c r="C14"/>
  <c r="C13"/>
  <c r="C12"/>
  <c r="C11"/>
  <c r="C10"/>
  <c r="C9"/>
  <c r="G8"/>
  <c r="F8"/>
  <c r="E8"/>
  <c r="D8"/>
  <c r="C8"/>
  <c r="C7"/>
  <c r="C6"/>
  <c r="F6" i="20"/>
  <c r="F36"/>
  <c r="B36"/>
  <c r="B41"/>
  <c r="D6"/>
  <c r="D36"/>
  <c r="D37"/>
  <c r="F37"/>
  <c r="F41"/>
  <c r="D41"/>
  <c r="F6" i="17"/>
  <c r="F38"/>
  <c r="B6"/>
  <c r="B38"/>
  <c r="B45"/>
  <c r="D6"/>
  <c r="D38"/>
  <c r="D39"/>
  <c r="F39"/>
  <c r="F45"/>
  <c r="D45"/>
  <c r="F63" i="9"/>
  <c r="E63"/>
  <c r="B63"/>
  <c r="D63"/>
  <c r="E34"/>
  <c r="D34"/>
  <c r="E33"/>
  <c r="D33"/>
  <c r="E26"/>
  <c r="D26"/>
  <c r="E25"/>
  <c r="D25"/>
  <c r="E22"/>
  <c r="D22"/>
  <c r="E21"/>
  <c r="D21"/>
  <c r="E13"/>
  <c r="D13"/>
  <c r="E13" i="7"/>
  <c r="D13"/>
  <c r="E12"/>
  <c r="D12"/>
  <c r="E11"/>
  <c r="D11"/>
</calcChain>
</file>

<file path=xl/sharedStrings.xml><?xml version="1.0" encoding="utf-8"?>
<sst xmlns="http://schemas.openxmlformats.org/spreadsheetml/2006/main" count="1768" uniqueCount="1171">
  <si>
    <t>2110399</t>
  </si>
  <si>
    <t>21110</t>
  </si>
  <si>
    <t>2111001</t>
  </si>
  <si>
    <t>21111</t>
  </si>
  <si>
    <t>污染减排</t>
  </si>
  <si>
    <t>2111103</t>
  </si>
  <si>
    <t>212</t>
  </si>
  <si>
    <t>21201</t>
  </si>
  <si>
    <t>2120199</t>
  </si>
  <si>
    <t>21203</t>
  </si>
  <si>
    <t>2120399</t>
  </si>
  <si>
    <t>21205</t>
  </si>
  <si>
    <t>2120501</t>
  </si>
  <si>
    <t>213</t>
  </si>
  <si>
    <t>21301</t>
  </si>
  <si>
    <t>2130199</t>
  </si>
  <si>
    <t>21302</t>
  </si>
  <si>
    <t>2130207</t>
  </si>
  <si>
    <t>21303</t>
  </si>
  <si>
    <t>2130310</t>
  </si>
  <si>
    <t>2130399</t>
  </si>
  <si>
    <t>21305</t>
  </si>
  <si>
    <t>2130507</t>
  </si>
  <si>
    <t>21306</t>
  </si>
  <si>
    <t>2130603</t>
  </si>
  <si>
    <t>215</t>
  </si>
  <si>
    <t>21505</t>
  </si>
  <si>
    <t>2150510</t>
  </si>
  <si>
    <t>21508</t>
  </si>
  <si>
    <t>支持中小企业发展和管理支出</t>
  </si>
  <si>
    <t>2150805</t>
  </si>
  <si>
    <t>216</t>
  </si>
  <si>
    <t>21605</t>
  </si>
  <si>
    <t>2160599</t>
  </si>
  <si>
    <t>220</t>
  </si>
  <si>
    <t>22001</t>
  </si>
  <si>
    <t>2200150</t>
  </si>
  <si>
    <t>221</t>
  </si>
  <si>
    <t>22101</t>
  </si>
  <si>
    <t>2210103</t>
  </si>
  <si>
    <t>2210106</t>
  </si>
  <si>
    <t>2210199</t>
  </si>
  <si>
    <t>22102</t>
  </si>
  <si>
    <t>2210201</t>
  </si>
  <si>
    <t>229</t>
  </si>
  <si>
    <t>22999</t>
  </si>
  <si>
    <t>2299901</t>
  </si>
  <si>
    <t>232</t>
  </si>
  <si>
    <t>23203</t>
  </si>
  <si>
    <t>2320301</t>
  </si>
  <si>
    <t>一般公共服务支出</t>
    <phoneticPr fontId="1" type="noConversion"/>
  </si>
  <si>
    <t xml:space="preserve">  发展与改革事务</t>
    <phoneticPr fontId="1" type="noConversion"/>
  </si>
  <si>
    <t xml:space="preserve">    其他发展与改革事务支出</t>
    <phoneticPr fontId="1" type="noConversion"/>
  </si>
  <si>
    <t xml:space="preserve">  财政事务</t>
    <phoneticPr fontId="1" type="noConversion"/>
  </si>
  <si>
    <t xml:space="preserve">    行政运行</t>
    <phoneticPr fontId="1" type="noConversion"/>
  </si>
  <si>
    <t xml:space="preserve">    一般行政管理事务</t>
    <phoneticPr fontId="1" type="noConversion"/>
  </si>
  <si>
    <t xml:space="preserve">  商贸事务</t>
    <phoneticPr fontId="1" type="noConversion"/>
  </si>
  <si>
    <t xml:space="preserve">    招商引资</t>
    <phoneticPr fontId="1" type="noConversion"/>
  </si>
  <si>
    <t xml:space="preserve">  宣传事务</t>
    <phoneticPr fontId="1" type="noConversion"/>
  </si>
  <si>
    <t xml:space="preserve">    其他宣传事务支出</t>
    <phoneticPr fontId="1" type="noConversion"/>
  </si>
  <si>
    <t xml:space="preserve">  其他一般公共服务支出</t>
    <phoneticPr fontId="1" type="noConversion"/>
  </si>
  <si>
    <t xml:space="preserve">    其他一般公共服务支出</t>
    <phoneticPr fontId="1" type="noConversion"/>
  </si>
  <si>
    <t xml:space="preserve">  武装警察</t>
    <phoneticPr fontId="1" type="noConversion"/>
  </si>
  <si>
    <t xml:space="preserve">   消防</t>
    <phoneticPr fontId="1" type="noConversion"/>
  </si>
  <si>
    <t xml:space="preserve">  行政事业单位离退休</t>
    <phoneticPr fontId="1" type="noConversion"/>
  </si>
  <si>
    <t xml:space="preserve">    机关事业单位基本养老保险缴费支出★</t>
    <phoneticPr fontId="1" type="noConversion"/>
  </si>
  <si>
    <t xml:space="preserve">    机关事业单位职业年金缴费支出★</t>
    <phoneticPr fontId="1" type="noConversion"/>
  </si>
  <si>
    <t xml:space="preserve">  就业补助</t>
    <phoneticPr fontId="1" type="noConversion"/>
  </si>
  <si>
    <t xml:space="preserve">    其他就业补助支出★</t>
    <phoneticPr fontId="1" type="noConversion"/>
  </si>
  <si>
    <t xml:space="preserve">  抚恤</t>
    <phoneticPr fontId="1" type="noConversion"/>
  </si>
  <si>
    <t xml:space="preserve">    义务兵优待</t>
    <phoneticPr fontId="1" type="noConversion"/>
  </si>
  <si>
    <t xml:space="preserve">  财政对其他社会保险基金的补助</t>
    <phoneticPr fontId="1" type="noConversion"/>
  </si>
  <si>
    <t xml:space="preserve">    财政对工伤保险基金的补助</t>
    <phoneticPr fontId="1" type="noConversion"/>
  </si>
  <si>
    <t xml:space="preserve">    财政对生育保险基金的补助</t>
    <phoneticPr fontId="1" type="noConversion"/>
  </si>
  <si>
    <t xml:space="preserve">  其他社会保障和就业支出</t>
    <phoneticPr fontId="1" type="noConversion"/>
  </si>
  <si>
    <t xml:space="preserve">    其他社会保障和就业支出</t>
    <phoneticPr fontId="1" type="noConversion"/>
  </si>
  <si>
    <t xml:space="preserve">  污染防治</t>
    <phoneticPr fontId="1" type="noConversion"/>
  </si>
  <si>
    <t xml:space="preserve">    大气</t>
    <phoneticPr fontId="1" type="noConversion"/>
  </si>
  <si>
    <t xml:space="preserve">    其他污染防治支出</t>
    <phoneticPr fontId="1" type="noConversion"/>
  </si>
  <si>
    <t xml:space="preserve">  能源节约利用</t>
    <phoneticPr fontId="1" type="noConversion"/>
  </si>
  <si>
    <t xml:space="preserve">    能源节约利用</t>
    <phoneticPr fontId="1" type="noConversion"/>
  </si>
  <si>
    <t xml:space="preserve">    减排专项支出</t>
    <phoneticPr fontId="1" type="noConversion"/>
  </si>
  <si>
    <t xml:space="preserve">  城乡社区管理事务</t>
    <phoneticPr fontId="1" type="noConversion"/>
  </si>
  <si>
    <t xml:space="preserve">    其他城乡社区管理事务支出</t>
    <phoneticPr fontId="1" type="noConversion"/>
  </si>
  <si>
    <t xml:space="preserve">  城乡社区公共设施</t>
    <phoneticPr fontId="1" type="noConversion"/>
  </si>
  <si>
    <t xml:space="preserve">    其他城乡社区公共设施支出</t>
    <phoneticPr fontId="1" type="noConversion"/>
  </si>
  <si>
    <t xml:space="preserve">  城乡社区环境卫生</t>
    <phoneticPr fontId="1" type="noConversion"/>
  </si>
  <si>
    <t xml:space="preserve">    城乡社区环境卫生</t>
    <phoneticPr fontId="1" type="noConversion"/>
  </si>
  <si>
    <t xml:space="preserve">  农业</t>
    <phoneticPr fontId="1" type="noConversion"/>
  </si>
  <si>
    <t xml:space="preserve">    其他农业支出</t>
    <phoneticPr fontId="1" type="noConversion"/>
  </si>
  <si>
    <t xml:space="preserve">  林业</t>
    <phoneticPr fontId="1" type="noConversion"/>
  </si>
  <si>
    <t xml:space="preserve">    森林资源管理</t>
    <phoneticPr fontId="1" type="noConversion"/>
  </si>
  <si>
    <t xml:space="preserve">  水利</t>
    <phoneticPr fontId="1" type="noConversion"/>
  </si>
  <si>
    <t xml:space="preserve">    水土保持</t>
    <phoneticPr fontId="1" type="noConversion"/>
  </si>
  <si>
    <t xml:space="preserve">    其他水利支出</t>
    <phoneticPr fontId="1" type="noConversion"/>
  </si>
  <si>
    <t xml:space="preserve">  扶贫</t>
    <phoneticPr fontId="1" type="noConversion"/>
  </si>
  <si>
    <t xml:space="preserve">    扶贫贷款奖补和贴息</t>
    <phoneticPr fontId="1" type="noConversion"/>
  </si>
  <si>
    <t xml:space="preserve">  农业综合开发</t>
    <phoneticPr fontId="1" type="noConversion"/>
  </si>
  <si>
    <t xml:space="preserve">    产业化经营</t>
    <phoneticPr fontId="1" type="noConversion"/>
  </si>
  <si>
    <t xml:space="preserve">  工业和信息产业监管</t>
    <phoneticPr fontId="1" type="noConversion"/>
  </si>
  <si>
    <t xml:space="preserve">    工业和信息产业支持</t>
    <phoneticPr fontId="1" type="noConversion"/>
  </si>
  <si>
    <t xml:space="preserve">    中小企业发展专项</t>
    <phoneticPr fontId="1" type="noConversion"/>
  </si>
  <si>
    <t xml:space="preserve">  旅游业管理与服务支出</t>
    <phoneticPr fontId="1" type="noConversion"/>
  </si>
  <si>
    <t xml:space="preserve">    其他旅游业管理与服务支出</t>
    <phoneticPr fontId="1" type="noConversion"/>
  </si>
  <si>
    <t xml:space="preserve">  国土资源事务</t>
    <phoneticPr fontId="1" type="noConversion"/>
  </si>
  <si>
    <t xml:space="preserve">    事业运行</t>
    <phoneticPr fontId="1" type="noConversion"/>
  </si>
  <si>
    <t xml:space="preserve">  保障性安居工程支出</t>
    <phoneticPr fontId="1" type="noConversion"/>
  </si>
  <si>
    <t xml:space="preserve">    棚户区改造</t>
    <phoneticPr fontId="1" type="noConversion"/>
  </si>
  <si>
    <t xml:space="preserve">    公共租赁住房</t>
    <phoneticPr fontId="1" type="noConversion"/>
  </si>
  <si>
    <t xml:space="preserve">    其他保障性安居工程支出</t>
    <phoneticPr fontId="1" type="noConversion"/>
  </si>
  <si>
    <t xml:space="preserve">  住房改革支出</t>
    <phoneticPr fontId="1" type="noConversion"/>
  </si>
  <si>
    <t xml:space="preserve">    住房公积金</t>
    <phoneticPr fontId="1" type="noConversion"/>
  </si>
  <si>
    <t xml:space="preserve">  其他支出</t>
    <phoneticPr fontId="1" type="noConversion"/>
  </si>
  <si>
    <t xml:space="preserve">    其他支出</t>
    <phoneticPr fontId="1" type="noConversion"/>
  </si>
  <si>
    <t xml:space="preserve">  地方政府一般债务付息支出</t>
    <phoneticPr fontId="1" type="noConversion"/>
  </si>
  <si>
    <t xml:space="preserve">    地方政府一般债券付息支出</t>
    <phoneticPr fontId="1" type="noConversion"/>
  </si>
  <si>
    <t>表3：一般公共预算本级支出决算表（功能分类）</t>
    <phoneticPr fontId="1" type="noConversion"/>
  </si>
  <si>
    <t>表4：一般公共预算(基本)支出经济分类决算(试编)</t>
    <phoneticPr fontId="21" type="noConversion"/>
  </si>
  <si>
    <t>表5：一般公共预算税收返还和转移支付决算表</t>
    <phoneticPr fontId="21" type="noConversion"/>
  </si>
  <si>
    <t>表6：地方政府一般债务余额决算表</t>
    <phoneticPr fontId="21" type="noConversion"/>
  </si>
  <si>
    <t>表7：政府性基金收入决算表</t>
    <phoneticPr fontId="21" type="noConversion"/>
  </si>
  <si>
    <t>表8：政府性基金支出决算表</t>
    <phoneticPr fontId="21" type="noConversion"/>
  </si>
  <si>
    <t>表9：政府性基金转移支付决算表</t>
    <phoneticPr fontId="21" type="noConversion"/>
  </si>
  <si>
    <t>表10：地方政府专项债务余额决算表</t>
    <phoneticPr fontId="21" type="noConversion"/>
  </si>
  <si>
    <t>表11：社会保险基金收入决算表</t>
    <phoneticPr fontId="21" type="noConversion"/>
  </si>
  <si>
    <t>表12：社会保险基金支出决算表</t>
    <phoneticPr fontId="21" type="noConversion"/>
  </si>
  <si>
    <t>表13：国有资本经营收支决算表</t>
    <phoneticPr fontId="21" type="noConversion"/>
  </si>
  <si>
    <t>政府决算公开表目录</t>
    <phoneticPr fontId="21" type="noConversion"/>
  </si>
  <si>
    <t>备注：本年无国有资本经营收支</t>
  </si>
  <si>
    <t>社会保险基金预算收入决算表</t>
    <phoneticPr fontId="1" type="noConversion"/>
  </si>
  <si>
    <t>社会保险基金支出决算表</t>
    <phoneticPr fontId="1" type="noConversion"/>
  </si>
  <si>
    <t>国有资本经营上级补助收入</t>
  </si>
  <si>
    <t>国有资本经营补助下级支出</t>
  </si>
  <si>
    <t>国有资本经营预算上年结余</t>
  </si>
  <si>
    <t>国有资本经营预算调出资金</t>
  </si>
  <si>
    <t>国有资本经营省补助计划单列市收入</t>
  </si>
  <si>
    <t>国有资本经营省补助计划单列市支出</t>
  </si>
  <si>
    <t>国有资本经营预算年终结余</t>
  </si>
  <si>
    <t>秦汉新城国有资本经营收支决算表</t>
    <phoneticPr fontId="21" type="noConversion"/>
  </si>
  <si>
    <t>一、上级补助收入</t>
    <phoneticPr fontId="1" type="noConversion"/>
  </si>
  <si>
    <t>二、上解上级支出</t>
    <phoneticPr fontId="1" type="noConversion"/>
  </si>
  <si>
    <t>政府性基金上级补助收入</t>
  </si>
  <si>
    <t>政府性基金补助下级支出</t>
  </si>
  <si>
    <t>政府性基金下级上解收入</t>
  </si>
  <si>
    <t>政府性基金上解上级支出</t>
  </si>
  <si>
    <t>待偿债置换专项债券上年结余</t>
  </si>
  <si>
    <t>政府性基金上年结余</t>
  </si>
  <si>
    <t>政府性基金调入资金</t>
  </si>
  <si>
    <t>政府性基金调出资金</t>
  </si>
  <si>
    <t xml:space="preserve">  一般公共预算调入</t>
  </si>
  <si>
    <t xml:space="preserve">  调入专项收入</t>
  </si>
  <si>
    <t xml:space="preserve">  其他调入</t>
  </si>
  <si>
    <t xml:space="preserve">  地方政府专项债务还本支出</t>
  </si>
  <si>
    <t xml:space="preserve">    专项债务收入</t>
  </si>
  <si>
    <t xml:space="preserve">  地方政府专项债务转贷收入</t>
  </si>
  <si>
    <t>政府性基金省补助计划单列市收入</t>
  </si>
  <si>
    <t>政府性基金计划单列市上解省支出</t>
  </si>
  <si>
    <t>政府性基金计划单列市上解省收入</t>
  </si>
  <si>
    <t>政府性基金省补助计划单列市支出</t>
  </si>
  <si>
    <t>待偿债置换专项债券结余</t>
  </si>
  <si>
    <t>政府性基金年终结余</t>
  </si>
  <si>
    <t>收　　入　　总　　计　</t>
  </si>
  <si>
    <t>支　　出　　总　　计　</t>
  </si>
  <si>
    <t>一般公共预算(基本)支出经济分类决算(试编)</t>
    <phoneticPr fontId="1" type="noConversion"/>
  </si>
  <si>
    <t>政府性基金转移性收支决算</t>
    <phoneticPr fontId="1" type="noConversion"/>
  </si>
  <si>
    <t>一般债务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</si>
  <si>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</si>
  <si>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</si>
  <si>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</si>
  <si>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</si>
  <si>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</si>
  <si>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</si>
  <si>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</si>
  <si>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</si>
  <si>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</si>
  <si>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</si>
  <si>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</si>
  <si>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</si>
  <si>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地方政府专项债务余额情况表</t>
    <phoneticPr fontId="21" type="noConversion"/>
  </si>
  <si>
    <t xml:space="preserve">   房产税</t>
    <phoneticPr fontId="1" type="noConversion"/>
  </si>
  <si>
    <t xml:space="preserve">   印花税</t>
    <phoneticPr fontId="1" type="noConversion"/>
  </si>
  <si>
    <t xml:space="preserve">   城镇土地使用税</t>
    <phoneticPr fontId="1" type="noConversion"/>
  </si>
  <si>
    <t xml:space="preserve">   土地增值税</t>
    <phoneticPr fontId="1" type="noConversion"/>
  </si>
  <si>
    <t xml:space="preserve">   车船税</t>
    <phoneticPr fontId="1" type="noConversion"/>
  </si>
  <si>
    <t xml:space="preserve">   耕地占用税</t>
    <phoneticPr fontId="1" type="noConversion"/>
  </si>
  <si>
    <t xml:space="preserve">   契税</t>
    <phoneticPr fontId="1" type="noConversion"/>
  </si>
  <si>
    <t xml:space="preserve">   烟叶税</t>
    <phoneticPr fontId="1" type="noConversion"/>
  </si>
  <si>
    <t xml:space="preserve">   其他税收收入</t>
    <phoneticPr fontId="1" type="noConversion"/>
  </si>
  <si>
    <t xml:space="preserve">   专项收入</t>
    <phoneticPr fontId="1" type="noConversion"/>
  </si>
  <si>
    <t xml:space="preserve">   行政性收费收入</t>
    <phoneticPr fontId="1" type="noConversion"/>
  </si>
  <si>
    <t xml:space="preserve">   罚没收入</t>
    <phoneticPr fontId="1" type="noConversion"/>
  </si>
  <si>
    <t xml:space="preserve">   国有资本经营收入</t>
    <phoneticPr fontId="1" type="noConversion"/>
  </si>
  <si>
    <t xml:space="preserve">   国有资源（资产）有偿使用收入</t>
    <phoneticPr fontId="1" type="noConversion"/>
  </si>
  <si>
    <t xml:space="preserve">   其他收入</t>
    <phoneticPr fontId="1" type="noConversion"/>
  </si>
  <si>
    <t>附件2</t>
  </si>
  <si>
    <t>政府预算公开表样</t>
  </si>
  <si>
    <t>一、一般公共预算</t>
  </si>
  <si>
    <t>表1：一般公共预算收入预算表</t>
  </si>
  <si>
    <t xml:space="preserve">表2：一般公共预算支出预算表  </t>
  </si>
  <si>
    <t>表3：一般公共预算本级基本支出预算表</t>
  </si>
  <si>
    <t>表4：一般公共预算税收返还和转移支付预算表</t>
  </si>
  <si>
    <t>二、政府性基金</t>
  </si>
  <si>
    <t>表5：政府性基金收入预算表</t>
  </si>
  <si>
    <t>表6：政府性基金支出预算表</t>
  </si>
  <si>
    <t>表7：政府性基金转移支付预算表</t>
  </si>
  <si>
    <t>表一</t>
  </si>
  <si>
    <t>一般公共预算收入预算表</t>
  </si>
  <si>
    <t>单位：万元</t>
  </si>
  <si>
    <t>项目</t>
  </si>
  <si>
    <t>上年执行数</t>
  </si>
  <si>
    <t>本年预算数</t>
  </si>
  <si>
    <t>本年预算数为上年执行数的％</t>
  </si>
  <si>
    <t>一、税收收入</t>
  </si>
  <si>
    <t>增值税</t>
  </si>
  <si>
    <t>营业税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</si>
  <si>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</si>
  <si>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</si>
  <si>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</si>
  <si>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</si>
  <si>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</si>
  <si>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</si>
  <si>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</si>
  <si>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</si>
  <si>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</si>
  <si>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</si>
  <si>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</si>
  <si>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其他税收收入</t>
  </si>
  <si>
    <t>二、非税收入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</si>
  <si>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</si>
  <si>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</si>
  <si>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</si>
  <si>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</si>
  <si>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</si>
  <si>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其他收入</t>
  </si>
  <si>
    <t>一般公共预算收入</t>
  </si>
  <si>
    <t>表二</t>
  </si>
  <si>
    <t xml:space="preserve">一般公共预算支出预算表           </t>
  </si>
  <si>
    <t>上年预算数</t>
  </si>
  <si>
    <t>本年预算数为上年预算数的%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</si>
  <si>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</si>
  <si>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</si>
  <si>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</si>
  <si>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</si>
  <si>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</si>
  <si>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</si>
  <si>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</si>
  <si>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</si>
  <si>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</si>
  <si>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…………</t>
  </si>
  <si>
    <t>一般公共预算支出</t>
  </si>
  <si>
    <t>表三</t>
  </si>
  <si>
    <t>一般公共预算本级基本支出预算表</t>
  </si>
  <si>
    <t>工资福利支出</t>
  </si>
  <si>
    <t xml:space="preserve">  基本工资</t>
  </si>
  <si>
    <t xml:space="preserve">  津贴补贴</t>
  </si>
  <si>
    <t xml:space="preserve">  奖金</t>
  </si>
  <si>
    <t xml:space="preserve">  其他社会保障缴费</t>
  </si>
  <si>
    <t xml:space="preserve">  …………</t>
  </si>
  <si>
    <t>一般公共预算基本支出</t>
  </si>
  <si>
    <t>表四</t>
  </si>
  <si>
    <t>一般公共预算税收返还和转移支付预算表</t>
  </si>
  <si>
    <t>单位:万元</t>
  </si>
  <si>
    <t>预算科目</t>
  </si>
  <si>
    <t>预算数</t>
  </si>
  <si>
    <t>一、返还性收入</t>
  </si>
  <si>
    <t xml:space="preserve">    增值税和消费税税收返还收入</t>
  </si>
  <si>
    <t xml:space="preserve">    所得税基数返还收入</t>
  </si>
  <si>
    <t xml:space="preserve">    成品油价格和税费改革税收返还收入</t>
  </si>
  <si>
    <t xml:space="preserve">    其他税收返还收入</t>
  </si>
  <si>
    <t>二、一般性转移支付收入</t>
  </si>
  <si>
    <t xml:space="preserve">    体制补助收入</t>
  </si>
  <si>
    <t xml:space="preserve">    均衡性转移支付收入</t>
  </si>
  <si>
    <t xml:space="preserve">    老少边穷转移支付收入</t>
  </si>
  <si>
    <t xml:space="preserve">    县级基本财力保障机制奖补资金收入</t>
  </si>
  <si>
    <t xml:space="preserve">    结算补助收入</t>
  </si>
  <si>
    <t xml:space="preserve">    化解债务补助收入</t>
  </si>
  <si>
    <t xml:space="preserve">    资源枯竭型城市转移支付补助收入</t>
  </si>
  <si>
    <t xml:space="preserve">    企业事业单位划转补助收入</t>
  </si>
  <si>
    <t xml:space="preserve">    成品油价格和税费改革转移支付补助收入</t>
  </si>
  <si>
    <t xml:space="preserve">    基层公检法司转移支付收入</t>
  </si>
  <si>
    <t xml:space="preserve">    义务教育等转移支付收入</t>
  </si>
  <si>
    <t xml:space="preserve">    基本养老保险和低保等转移支付收入</t>
  </si>
  <si>
    <t xml:space="preserve">    新型农村合作医疗等转移支付收入</t>
  </si>
  <si>
    <t xml:space="preserve">    农村综合改革转移支付收入</t>
  </si>
  <si>
    <t xml:space="preserve">    产粮（油）大县奖励资金收入</t>
  </si>
  <si>
    <t xml:space="preserve">    重点生态功能区转移支付收入</t>
  </si>
  <si>
    <t xml:space="preserve">    固定数额补助收入</t>
  </si>
  <si>
    <t xml:space="preserve">    其他一般性转移支付收入</t>
  </si>
  <si>
    <t>三、专项转移支付收入</t>
  </si>
  <si>
    <t>　　一般公共服务</t>
  </si>
  <si>
    <t>　　外交</t>
  </si>
  <si>
    <t>　　国防</t>
  </si>
  <si>
    <t>　　公共安全</t>
  </si>
  <si>
    <t>　　教育</t>
  </si>
  <si>
    <t>　　科学技术</t>
  </si>
  <si>
    <t>　　文化体育与传媒</t>
  </si>
  <si>
    <t>　　社会保障和就业</t>
  </si>
  <si>
    <t>　　医疗卫生与计划生育</t>
  </si>
  <si>
    <t>　　节能环保</t>
  </si>
  <si>
    <t>　　城乡社区</t>
  </si>
  <si>
    <t>　　农林水</t>
  </si>
  <si>
    <t>　　交通运输</t>
  </si>
  <si>
    <t>　　资源勘探信息等</t>
  </si>
  <si>
    <t>　　商业服务业等</t>
  </si>
  <si>
    <t>　　金融</t>
  </si>
  <si>
    <t>　　国土海洋气象等</t>
  </si>
  <si>
    <t>　　住房保障</t>
  </si>
  <si>
    <t>　　粮油物资储备</t>
  </si>
  <si>
    <t>　　其他</t>
  </si>
  <si>
    <t>四、上解上级支出</t>
  </si>
  <si>
    <t>　　一般性转移支付</t>
  </si>
  <si>
    <t>　    体制上解支出</t>
  </si>
  <si>
    <t>　    出口退税专项上解支出</t>
  </si>
  <si>
    <t>　    成品油价格和税费改革专项上解支出</t>
  </si>
  <si>
    <t>　　专项转移支付</t>
  </si>
  <si>
    <t>　　　专项上解支出</t>
  </si>
  <si>
    <t>表五</t>
  </si>
  <si>
    <t>政府性基金收入预算表</t>
  </si>
  <si>
    <t>散装水泥专项资金收入</t>
  </si>
  <si>
    <t>新型墙体材料专项基金收入</t>
  </si>
  <si>
    <t>旅游发展基金收入</t>
  </si>
  <si>
    <t>国家电影事业发展专项资金收入</t>
  </si>
  <si>
    <t>新菜地开发建设基金收入</t>
  </si>
  <si>
    <t>城市公用事业附加收入</t>
  </si>
  <si>
    <t>国有土地收益基金收入</t>
  </si>
  <si>
    <t>农业土地开发资金收入</t>
  </si>
  <si>
    <t>国有土地使用权出让收入</t>
  </si>
  <si>
    <t>彩票公益金收入</t>
  </si>
  <si>
    <t>城市基础设施配套费收入</t>
  </si>
  <si>
    <t>小型水库移民扶助基金收入</t>
  </si>
  <si>
    <t>污水处理费收入</t>
  </si>
  <si>
    <t>彩票发行机构和彩票销售机构的业务费用</t>
  </si>
  <si>
    <t>其他政府性基金收入</t>
  </si>
  <si>
    <t>政府性基金收入</t>
  </si>
  <si>
    <t>表六</t>
  </si>
  <si>
    <t>政府性基金支出预算表</t>
  </si>
  <si>
    <t>国家电影事业发展专项资金相关支出</t>
  </si>
  <si>
    <t xml:space="preserve">  国家电影事业发展专项资金及对应专项债务收入安排的支出</t>
  </si>
  <si>
    <t xml:space="preserve">  国家电影事业发展专项资金债务付息支出</t>
  </si>
  <si>
    <t xml:space="preserve">  国家电影事业发展专项资金债务发行费用支出</t>
  </si>
  <si>
    <t>小型水库移民扶助基金相关支出</t>
  </si>
  <si>
    <t xml:space="preserve">  小型水库移民扶助基金及对应专项债务收入安排的支出</t>
  </si>
  <si>
    <t xml:space="preserve">  小型水库移民扶助基金债务付息支出</t>
  </si>
  <si>
    <t xml:space="preserve">  小型水库移民扶助基金债务发行费用支出</t>
  </si>
  <si>
    <t>国有土地使用权出让相关支出</t>
  </si>
  <si>
    <t xml:space="preserve">  国有土地使用权出让收入及对应专项债务收入安排的支出</t>
  </si>
  <si>
    <t xml:space="preserve">  国有土地使用权出让债务付息支出</t>
  </si>
  <si>
    <t xml:space="preserve">  国有土地使用权出让债务发行费用支出</t>
  </si>
  <si>
    <t>城市公用事业附加相关支出</t>
  </si>
  <si>
    <t xml:space="preserve">  城市公用事业附加及对应专项债务收入安排的支出</t>
  </si>
  <si>
    <t xml:space="preserve">  城市公用事业附加债务付息支出</t>
  </si>
  <si>
    <t xml:space="preserve">  城市公用事业附加债务发行费用支出</t>
  </si>
  <si>
    <t>国有土地收益基金相关支出</t>
  </si>
  <si>
    <t xml:space="preserve">  国有土地收益基金及对应专项债务收入安排的支出</t>
  </si>
  <si>
    <t xml:space="preserve">  国有土地收益基金债务付息支出</t>
  </si>
  <si>
    <t xml:space="preserve">  国有土地收益基金债务发行费用支出</t>
  </si>
  <si>
    <t>农业土地开发资金相关支出</t>
  </si>
  <si>
    <t xml:space="preserve">  农业土地开发资金及对应专项债务收入安排的支出</t>
  </si>
  <si>
    <t xml:space="preserve">  农业土地开发资金债务付息支出</t>
  </si>
  <si>
    <t xml:space="preserve">  农业土地开发资金债务发行费用支出</t>
  </si>
  <si>
    <t>新增建设用地土地有偿使用费相关支出</t>
  </si>
  <si>
    <t xml:space="preserve">  新增建设用地土地有偿使用费及对应专项债务收入安排的支出</t>
  </si>
  <si>
    <t xml:space="preserve">  新增建设用地土地有偿使用费债务付息支出</t>
  </si>
  <si>
    <t xml:space="preserve">  新增建设用地土地有偿使用费债务发行费用支出</t>
  </si>
  <si>
    <t>城市基础设施配套费相关支出</t>
  </si>
  <si>
    <t xml:space="preserve">  城市基础设施配套费及对应专项债务收入安排的支出</t>
  </si>
  <si>
    <t xml:space="preserve">  城市基础设施配套费债务付息支出</t>
  </si>
  <si>
    <t xml:space="preserve">  城市基础设施配套费债务发行费用支出</t>
  </si>
  <si>
    <t>污水处理费相关支出</t>
  </si>
  <si>
    <t xml:space="preserve">  污水处理费及对应专项债务收入安排的支出</t>
  </si>
  <si>
    <t xml:space="preserve">  污水处理费债务付息支出</t>
  </si>
  <si>
    <t xml:space="preserve">  污水处理费债务发行费用支出</t>
  </si>
  <si>
    <t>新菜地开发建设基金相关支出</t>
  </si>
  <si>
    <t xml:space="preserve">  新菜地开发建设基金及对应专项债务收入安排的支出</t>
  </si>
  <si>
    <t xml:space="preserve">  新菜地开发建设基金债务付息支出</t>
  </si>
  <si>
    <t xml:space="preserve">  新菜地开发建设基金债务发行费用支出</t>
  </si>
  <si>
    <t>散装水泥专项资金相关支出</t>
  </si>
  <si>
    <t xml:space="preserve">  散装水泥专项资金及对应专项债务收入安排的支出</t>
  </si>
  <si>
    <t xml:space="preserve">  散装水泥专项资金债务付息支出</t>
  </si>
  <si>
    <t xml:space="preserve">  散装水泥专项资金债务发行费用支出</t>
  </si>
  <si>
    <t>新型墙体材料专项基金相关支出</t>
  </si>
  <si>
    <t xml:space="preserve">  新型墙体材料专项基金及对应专项债务收入安排的支出</t>
  </si>
  <si>
    <t xml:space="preserve">  新型墙体材料专项基金债务付息支出</t>
  </si>
  <si>
    <t xml:space="preserve">  新型墙体材料专项基金债务发行费用支出</t>
  </si>
  <si>
    <t>旅游发展基金支出</t>
  </si>
  <si>
    <t>彩票发行销售机构业务费安排的支出</t>
  </si>
  <si>
    <t>彩票公益金相关支出</t>
  </si>
  <si>
    <t xml:space="preserve">  彩票公益金及对应专项债务收入安排的支出</t>
  </si>
  <si>
    <t xml:space="preserve">  彩票公益金债务付息支出</t>
  </si>
  <si>
    <t xml:space="preserve">  彩票公益金债务发行费用支出</t>
  </si>
  <si>
    <t>其他政府性基金相关支出</t>
  </si>
  <si>
    <t xml:space="preserve">  其他政府性基金及对应专项债务收入安排的支出</t>
  </si>
  <si>
    <t xml:space="preserve">  其他政府性基金债务付息支出</t>
  </si>
  <si>
    <t xml:space="preserve">  其他政府性基金债务发行费用支出</t>
  </si>
  <si>
    <t>政府性基金支出</t>
  </si>
  <si>
    <t>表七</t>
  </si>
  <si>
    <t>政府性基金转移支付预算表</t>
  </si>
  <si>
    <t>上级补助收入</t>
  </si>
  <si>
    <t>上解上级支出</t>
  </si>
  <si>
    <t>散装水泥专项资金支出</t>
  </si>
  <si>
    <t>新型墙体材料专项基金支出</t>
  </si>
  <si>
    <t>国家电影事业发展专项资金支出</t>
  </si>
  <si>
    <t>新菜地开发建设基金支出</t>
  </si>
  <si>
    <t>城市公用事业附加支出</t>
  </si>
  <si>
    <t>国有土地收益基金支出</t>
  </si>
  <si>
    <t>农业土地开发资金支出</t>
  </si>
  <si>
    <t>国有土地使用权出让支出</t>
  </si>
  <si>
    <t>彩票公益金支出</t>
  </si>
  <si>
    <t>城市基础设施配套费支出</t>
  </si>
  <si>
    <t>小型水库移民扶助基金支出</t>
  </si>
  <si>
    <t>污水处理费支出</t>
  </si>
  <si>
    <t>其他政府性基金支出</t>
  </si>
  <si>
    <r>
      <rPr>
        <sz val="11"/>
        <color indexed="8"/>
        <rFont val="宋体"/>
        <charset val="134"/>
      </rPr>
      <t>表2：一般公共预算支出决算表</t>
    </r>
    <r>
      <rPr>
        <sz val="11"/>
        <color indexed="8"/>
        <rFont val="宋体"/>
        <charset val="134"/>
      </rPr>
      <t xml:space="preserve">  </t>
    </r>
  </si>
  <si>
    <t>三、社会保险基金收支决算</t>
  </si>
  <si>
    <t>四、国有资本经营收支决算表</t>
  </si>
  <si>
    <t>一般公共预算收入决算表</t>
  </si>
  <si>
    <t>决算数</t>
  </si>
  <si>
    <t>决算数为预算数的%</t>
  </si>
  <si>
    <t>决算数为上年决算数的%</t>
  </si>
  <si>
    <t>一般公共服务支出</t>
  </si>
  <si>
    <t xml:space="preserve">  人大事务</t>
  </si>
  <si>
    <t xml:space="preserve">  政协事务</t>
  </si>
  <si>
    <t xml:space="preserve">  政府办公厅(室)及相关机构事务</t>
  </si>
  <si>
    <t xml:space="preserve">  发展与改革事务</t>
  </si>
  <si>
    <t xml:space="preserve">  统计信息事务</t>
  </si>
  <si>
    <t xml:space="preserve">  财政事务</t>
  </si>
  <si>
    <t xml:space="preserve">  税收事务</t>
  </si>
  <si>
    <t xml:space="preserve">  审计事务</t>
  </si>
  <si>
    <t xml:space="preserve">  海关事务</t>
  </si>
  <si>
    <t xml:space="preserve">  人力资源事务</t>
  </si>
  <si>
    <t xml:space="preserve">  纪检监察事务</t>
  </si>
  <si>
    <t xml:space="preserve">  商贸事务</t>
  </si>
  <si>
    <t xml:space="preserve">  知识产权事务</t>
  </si>
  <si>
    <t xml:space="preserve">  工商行政管理事务</t>
  </si>
  <si>
    <t xml:space="preserve">  质量技术监督与检验检疫事务</t>
  </si>
  <si>
    <t xml:space="preserve">  民族事务</t>
  </si>
  <si>
    <t xml:space="preserve">  宗教事务</t>
  </si>
  <si>
    <t xml:space="preserve">  港澳台侨事务</t>
  </si>
  <si>
    <t xml:space="preserve">  档案事务</t>
  </si>
  <si>
    <t xml:space="preserve">  民主党派及工商联事务</t>
  </si>
  <si>
    <t xml:space="preserve">  群众团体事务</t>
  </si>
  <si>
    <t xml:space="preserve">  党委办公厅(室)及相关机构事务</t>
  </si>
  <si>
    <t xml:space="preserve">  组织事务</t>
  </si>
  <si>
    <t xml:space="preserve">  宣传事务</t>
  </si>
  <si>
    <t xml:space="preserve">  统战事务</t>
  </si>
  <si>
    <t xml:space="preserve">  对外联络事务</t>
  </si>
  <si>
    <t>外交支出</t>
  </si>
  <si>
    <t xml:space="preserve">  外交管理事务</t>
  </si>
  <si>
    <t xml:space="preserve">  驻外机构</t>
  </si>
  <si>
    <t xml:space="preserve">  对外援助</t>
  </si>
  <si>
    <t xml:space="preserve">  国际组织</t>
  </si>
  <si>
    <t xml:space="preserve">  对外合作与交流</t>
  </si>
  <si>
    <t xml:space="preserve">  边界勘界联检</t>
  </si>
  <si>
    <t xml:space="preserve">    其他支出</t>
  </si>
  <si>
    <t>国防支出</t>
  </si>
  <si>
    <t xml:space="preserve">  国防动员</t>
  </si>
  <si>
    <t>公共安全支出</t>
  </si>
  <si>
    <t xml:space="preserve">  武装警察</t>
  </si>
  <si>
    <t xml:space="preserve">  公安</t>
  </si>
  <si>
    <t xml:space="preserve">  国家安全</t>
  </si>
  <si>
    <t xml:space="preserve">  检察</t>
  </si>
  <si>
    <t xml:space="preserve">  法院</t>
  </si>
  <si>
    <t xml:space="preserve">  司法</t>
  </si>
  <si>
    <t xml:space="preserve">  监狱</t>
  </si>
  <si>
    <t xml:space="preserve">  强制隔离戒毒</t>
  </si>
  <si>
    <t xml:space="preserve">  国家保密</t>
  </si>
  <si>
    <t xml:space="preserve">  缉私警察</t>
  </si>
  <si>
    <t xml:space="preserve">  海警</t>
  </si>
  <si>
    <t>教育支出</t>
  </si>
  <si>
    <t xml:space="preserve">  教育管理事务</t>
  </si>
  <si>
    <t xml:space="preserve">  普通教育</t>
  </si>
  <si>
    <t xml:space="preserve">  职业教育</t>
  </si>
  <si>
    <t xml:space="preserve">  成人教育</t>
  </si>
  <si>
    <t xml:space="preserve">  广播电视教育</t>
  </si>
  <si>
    <t xml:space="preserve">  留学教育</t>
  </si>
  <si>
    <t xml:space="preserve">  特殊教育</t>
  </si>
  <si>
    <t xml:space="preserve">  进修及培训</t>
  </si>
  <si>
    <t xml:space="preserve">  教育费附加安排的支出</t>
  </si>
  <si>
    <t>科学技术支出</t>
  </si>
  <si>
    <t xml:space="preserve">  科学技术管理事务</t>
  </si>
  <si>
    <t xml:space="preserve">  基础研究</t>
  </si>
  <si>
    <t xml:space="preserve">  应用研究</t>
  </si>
  <si>
    <t xml:space="preserve">  技术研究与开发</t>
  </si>
  <si>
    <t xml:space="preserve">  科技条件与服务</t>
  </si>
  <si>
    <t xml:space="preserve">  社会科学</t>
  </si>
  <si>
    <t xml:space="preserve">  科学技术普及</t>
  </si>
  <si>
    <t xml:space="preserve">  科技交流与合作</t>
  </si>
  <si>
    <t xml:space="preserve">  科技重大项目</t>
  </si>
  <si>
    <t>文化体育与传媒支出</t>
  </si>
  <si>
    <t xml:space="preserve">  文化</t>
  </si>
  <si>
    <t xml:space="preserve">  文物</t>
  </si>
  <si>
    <t xml:space="preserve">  体育</t>
  </si>
  <si>
    <t xml:space="preserve">  新闻出版广播影视</t>
  </si>
  <si>
    <t>社会保障和就业支出</t>
  </si>
  <si>
    <t xml:space="preserve">  人力资源和社会保障管理事务</t>
  </si>
  <si>
    <t xml:space="preserve">  民政管理事务</t>
  </si>
  <si>
    <t xml:space="preserve">  补充全国社会保障基金</t>
  </si>
  <si>
    <t xml:space="preserve">  行政事业单位离退休</t>
  </si>
  <si>
    <t xml:space="preserve">  企业改革补助</t>
  </si>
  <si>
    <t xml:space="preserve">  就业补助</t>
  </si>
  <si>
    <t xml:space="preserve">  抚恤</t>
  </si>
  <si>
    <t xml:space="preserve">  退役安置</t>
  </si>
  <si>
    <t xml:space="preserve">  社会福利</t>
  </si>
  <si>
    <t xml:space="preserve">  残疾人事业</t>
  </si>
  <si>
    <t xml:space="preserve">  自然灾害生活救助</t>
  </si>
  <si>
    <t xml:space="preserve">  红十字事业</t>
  </si>
  <si>
    <t xml:space="preserve">  最低生活保障</t>
  </si>
  <si>
    <t xml:space="preserve">  临时救助</t>
  </si>
  <si>
    <t xml:space="preserve">  补充道路交通事故社会救助基金</t>
  </si>
  <si>
    <t xml:space="preserve">  其他生活救助</t>
  </si>
  <si>
    <t>医疗卫生与计划生育支出</t>
  </si>
  <si>
    <t xml:space="preserve">  医疗卫生与计划生育管理事务</t>
  </si>
  <si>
    <t xml:space="preserve">  公立医院</t>
  </si>
  <si>
    <t xml:space="preserve">  基层医疗卫生机构</t>
  </si>
  <si>
    <t xml:space="preserve">  公共卫生</t>
  </si>
  <si>
    <t xml:space="preserve">  中医药</t>
  </si>
  <si>
    <t xml:space="preserve">  计划生育事务</t>
  </si>
  <si>
    <t xml:space="preserve">  食品和药品监督管理事务</t>
  </si>
  <si>
    <t>节能环保支出</t>
  </si>
  <si>
    <t xml:space="preserve">  环境保护管理事务</t>
  </si>
  <si>
    <t xml:space="preserve">  环境监测与监察</t>
  </si>
  <si>
    <t xml:space="preserve">  污染防治</t>
  </si>
  <si>
    <t xml:space="preserve">  自然生态保护</t>
  </si>
  <si>
    <t xml:space="preserve">  天然林保护</t>
  </si>
  <si>
    <t xml:space="preserve">  退耕还林</t>
  </si>
  <si>
    <t xml:space="preserve">  风沙荒漠治理</t>
  </si>
  <si>
    <t xml:space="preserve">  退牧还草</t>
  </si>
  <si>
    <t xml:space="preserve">  污染减排</t>
  </si>
  <si>
    <t xml:space="preserve">  能源管理事务</t>
  </si>
  <si>
    <t>城乡社区支出</t>
  </si>
  <si>
    <t xml:space="preserve">  城乡社区管理事务</t>
  </si>
  <si>
    <t xml:space="preserve">  城乡社区公共设施</t>
  </si>
  <si>
    <t>农林水支出</t>
  </si>
  <si>
    <t xml:space="preserve">  农业</t>
  </si>
  <si>
    <t xml:space="preserve">  林业</t>
  </si>
  <si>
    <t xml:space="preserve">  水利</t>
  </si>
  <si>
    <t xml:space="preserve">  南水北调</t>
  </si>
  <si>
    <t xml:space="preserve">  扶贫</t>
  </si>
  <si>
    <t xml:space="preserve">  农业综合开发</t>
  </si>
  <si>
    <t xml:space="preserve">  农村综合改革</t>
  </si>
  <si>
    <t xml:space="preserve">  普惠金融发展支出</t>
  </si>
  <si>
    <t xml:space="preserve">  目标价格补贴</t>
  </si>
  <si>
    <t>交通运输支出</t>
  </si>
  <si>
    <t xml:space="preserve">  公路水路运输</t>
  </si>
  <si>
    <t xml:space="preserve">  铁路运输</t>
  </si>
  <si>
    <t xml:space="preserve">  民用航空运输</t>
  </si>
  <si>
    <t xml:space="preserve">  成品油价格改革对交通运输的补贴</t>
  </si>
  <si>
    <t xml:space="preserve">  邮政业支出</t>
  </si>
  <si>
    <t xml:space="preserve">  车辆购置税支出</t>
  </si>
  <si>
    <t>资源勘探信息等支出</t>
  </si>
  <si>
    <t xml:space="preserve">  资源勘探开发</t>
  </si>
  <si>
    <t xml:space="preserve">  制造业</t>
  </si>
  <si>
    <t xml:space="preserve">  建筑业</t>
  </si>
  <si>
    <t xml:space="preserve">  工业和信息产业监管</t>
  </si>
  <si>
    <t xml:space="preserve">  安全生产监管</t>
  </si>
  <si>
    <t xml:space="preserve">  国有资产监管</t>
  </si>
  <si>
    <t xml:space="preserve">  支持中小企业发展和管理支出</t>
  </si>
  <si>
    <t>商业服务业等支出</t>
  </si>
  <si>
    <t xml:space="preserve">  商业流通事务</t>
  </si>
  <si>
    <t xml:space="preserve">  旅游业管理与服务支出</t>
  </si>
  <si>
    <t xml:space="preserve">  涉外发展服务支出</t>
  </si>
  <si>
    <t>金融支出</t>
  </si>
  <si>
    <t xml:space="preserve">  金融部门行政支出</t>
  </si>
  <si>
    <t xml:space="preserve">  金融部门监管支出</t>
  </si>
  <si>
    <t xml:space="preserve">  金融发展支出</t>
  </si>
  <si>
    <t xml:space="preserve">  金融调控支出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</si>
  <si>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</si>
  <si>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</si>
  <si>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</si>
  <si>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</si>
  <si>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</si>
  <si>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</si>
  <si>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</si>
  <si>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</si>
  <si>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</si>
  <si>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</si>
  <si>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</si>
  <si>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海洋管理事务</t>
  </si>
  <si>
    <t xml:space="preserve">  测绘事务</t>
  </si>
  <si>
    <t xml:space="preserve">  地震事务</t>
  </si>
  <si>
    <t xml:space="preserve">  气象事务</t>
  </si>
  <si>
    <t xml:space="preserve">  其他国土海洋气象等支出</t>
  </si>
  <si>
    <t>住房保障支出</t>
  </si>
  <si>
    <t xml:space="preserve">  保障性安居工程支出</t>
  </si>
  <si>
    <t xml:space="preserve">  住房改革支出</t>
  </si>
  <si>
    <t xml:space="preserve">  城乡社区住宅</t>
  </si>
  <si>
    <t>粮油物资储备支出</t>
  </si>
  <si>
    <t xml:space="preserve">  粮油事务</t>
  </si>
  <si>
    <t xml:space="preserve">  物资事务</t>
  </si>
  <si>
    <t xml:space="preserve">  能源储备</t>
  </si>
  <si>
    <t xml:space="preserve">  粮油储备</t>
  </si>
  <si>
    <t xml:space="preserve">  重要商品储备</t>
  </si>
  <si>
    <t>其他支出(类)</t>
  </si>
  <si>
    <t xml:space="preserve">  其他支出(款)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</si>
  <si>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</si>
  <si>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</si>
  <si>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</si>
  <si>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</si>
  <si>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</si>
  <si>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</si>
  <si>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</si>
  <si>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</si>
  <si>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</si>
  <si>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</si>
  <si>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</si>
  <si>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</si>
  <si>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</si>
  <si>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</si>
  <si>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</si>
  <si>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</si>
  <si>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</si>
  <si>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</si>
  <si>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</si>
  <si>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</si>
  <si>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</si>
  <si>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</si>
  <si>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</si>
  <si>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</si>
  <si>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</si>
  <si>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</si>
  <si>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</si>
  <si>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</si>
  <si>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</si>
  <si>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</si>
  <si>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</si>
  <si>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</si>
  <si>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</si>
  <si>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</si>
  <si>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</si>
  <si>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</si>
  <si>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</si>
  <si>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</si>
  <si>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</si>
  <si>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</si>
  <si>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抚恤金</t>
  </si>
  <si>
    <t xml:space="preserve">  生活补助</t>
  </si>
  <si>
    <t xml:space="preserve">  救济费</t>
  </si>
  <si>
    <t xml:space="preserve">  医疗费</t>
  </si>
  <si>
    <t xml:space="preserve">  助学金</t>
  </si>
  <si>
    <t xml:space="preserve">  奖励金</t>
  </si>
  <si>
    <t xml:space="preserve">  生产补贴</t>
  </si>
  <si>
    <t xml:space="preserve">  住房公积金</t>
  </si>
  <si>
    <t xml:space="preserve">  提租补贴</t>
  </si>
  <si>
    <t xml:space="preserve">  购房补贴</t>
  </si>
  <si>
    <t xml:space="preserve">  物业服务补贴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</si>
  <si>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</si>
  <si>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</si>
  <si>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</si>
  <si>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</si>
  <si>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</si>
  <si>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</si>
  <si>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</si>
  <si>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</si>
  <si>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</si>
  <si>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</si>
  <si>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</si>
  <si>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>基本建设支出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</si>
  <si>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</si>
  <si>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</si>
  <si>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</si>
  <si>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</si>
  <si>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</si>
  <si>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</si>
  <si>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公务用车购置</t>
  </si>
  <si>
    <t xml:space="preserve">  其他交通工具购置</t>
  </si>
  <si>
    <t xml:space="preserve">  其他基本建设支出</t>
  </si>
  <si>
    <t>其他资本性支出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</si>
  <si>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</si>
  <si>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</si>
  <si>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</si>
  <si>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</si>
  <si>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产权参股</t>
  </si>
  <si>
    <t xml:space="preserve">  其他资本性支出</t>
  </si>
  <si>
    <t>其他支出</t>
  </si>
  <si>
    <t xml:space="preserve">  预备费</t>
  </si>
  <si>
    <t xml:space="preserve">  预留</t>
  </si>
  <si>
    <t xml:space="preserve">  对社会保险基金补助</t>
  </si>
  <si>
    <t xml:space="preserve">  赠与</t>
  </si>
  <si>
    <t xml:space="preserve">  贷款转贷</t>
  </si>
  <si>
    <t>政府性基金收入决算表</t>
  </si>
  <si>
    <t>政府性基金支出决算表</t>
  </si>
  <si>
    <t>项    目</t>
  </si>
  <si>
    <t>合计</t>
  </si>
  <si>
    <t>国有资本经营支出</t>
  </si>
  <si>
    <t>收  入  总  计</t>
  </si>
  <si>
    <t>支  出  总  计</t>
  </si>
  <si>
    <t>附件5</t>
  </si>
  <si>
    <t>部门预算公开表样</t>
  </si>
  <si>
    <t>表1：部门综合预算收支总表</t>
  </si>
  <si>
    <t>表2：部门综合预算收入总表</t>
  </si>
  <si>
    <t>表3：部门综合预算支出总表</t>
  </si>
  <si>
    <t>表4：部门综合预算财政拨款收支总表</t>
  </si>
  <si>
    <t>表5：部门综合预算一般公共预算支出明细表（按功能科目分）</t>
  </si>
  <si>
    <t>表6：部门综合预算一般公共预算支出明细表（按经济分类科目分）</t>
  </si>
  <si>
    <t>表7：部门综合预算一般公共预算基本支出明细表（按功能科目分）</t>
  </si>
  <si>
    <t>表8：部门综合预算一般公共预算基本支出明细表（按经济分类科目分）</t>
  </si>
  <si>
    <t>表9：部门综合预算一般公共预算拨款“三公”经费及会议费、培训费支出预算表</t>
  </si>
  <si>
    <t>表10：部门综合预算政府性基金收支表</t>
  </si>
  <si>
    <t>表十二</t>
  </si>
  <si>
    <t>部门综合预算收支总表</t>
  </si>
  <si>
    <t>收                   入</t>
  </si>
  <si>
    <t>支                        出</t>
  </si>
  <si>
    <t>支出功能分科目（按大类）</t>
  </si>
  <si>
    <t>支出经济科目（按大类）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</si>
  <si>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</si>
  <si>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</si>
  <si>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</si>
  <si>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</si>
  <si>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  (1)一般公共预算拨款</t>
  </si>
  <si>
    <t xml:space="preserve">  2、外交支出</t>
  </si>
  <si>
    <t xml:space="preserve">       (1)工资福利支出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</si>
  <si>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</si>
  <si>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</si>
  <si>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</si>
  <si>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</si>
  <si>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</si>
  <si>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</si>
  <si>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  (3)国有资本经营预算收入</t>
  </si>
  <si>
    <t xml:space="preserve">  5、教育支出</t>
  </si>
  <si>
    <t xml:space="preserve">       (4)其他资本性支出</t>
  </si>
  <si>
    <t xml:space="preserve">  2、上级补助收入</t>
  </si>
  <si>
    <t xml:space="preserve">  6、科学技术支出</t>
  </si>
  <si>
    <t xml:space="preserve">  2、专项业务经费支出</t>
  </si>
  <si>
    <t xml:space="preserve">  3、事业收入</t>
  </si>
  <si>
    <t xml:space="preserve">  7、文化体育与传媒支出</t>
  </si>
  <si>
    <t xml:space="preserve">      其中：纳入财政专户管理的收费</t>
  </si>
  <si>
    <t xml:space="preserve">  8、社会保障和就业支出</t>
  </si>
  <si>
    <t xml:space="preserve">  4、事业单位经营收入</t>
  </si>
  <si>
    <t xml:space="preserve">  9、社会保险基金支出</t>
  </si>
  <si>
    <t xml:space="preserve">  5、附属单位上缴收入</t>
  </si>
  <si>
    <t xml:space="preserve">  10、医疗卫生与计划生育支出</t>
  </si>
  <si>
    <t xml:space="preserve">       (4)对企事业单位的补助</t>
  </si>
  <si>
    <t xml:space="preserve">  6、其他收入</t>
  </si>
  <si>
    <t xml:space="preserve">  11、节能环保支出</t>
  </si>
  <si>
    <t xml:space="preserve">       (5)转移性支出</t>
  </si>
  <si>
    <t>二、部门管理的专项资金(未分解部分)</t>
  </si>
  <si>
    <t xml:space="preserve">  12、城乡社区支出</t>
  </si>
  <si>
    <t xml:space="preserve">       (6)债务利息支出</t>
  </si>
  <si>
    <t xml:space="preserve">  13、农林水支出</t>
  </si>
  <si>
    <t xml:space="preserve">       (7)债务还本支出</t>
  </si>
  <si>
    <t xml:space="preserve">  14、交通运输支出</t>
  </si>
  <si>
    <t xml:space="preserve">       (8)基本建设支出</t>
  </si>
  <si>
    <t xml:space="preserve">  15、资源勘探信息等支出</t>
  </si>
  <si>
    <t xml:space="preserve">       (9)其他资本性支出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</si>
  <si>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</si>
  <si>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</si>
  <si>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</si>
  <si>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</si>
  <si>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</si>
  <si>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</si>
  <si>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19、国土海洋气象等支出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</si>
  <si>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</si>
  <si>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</si>
  <si>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</si>
  <si>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(1)工资福利支出</t>
  </si>
  <si>
    <t xml:space="preserve">  22、国有资本经营预算支出</t>
  </si>
  <si>
    <t xml:space="preserve">  (2)商品和服务支出</t>
  </si>
  <si>
    <t xml:space="preserve">  23、预备费</t>
  </si>
  <si>
    <t xml:space="preserve">  (3)对个人和家庭的补助</t>
  </si>
  <si>
    <t xml:space="preserve">  24、其他支出</t>
  </si>
  <si>
    <t xml:space="preserve">  (4)对企事业单位的补助</t>
  </si>
  <si>
    <t xml:space="preserve">  25、转移性支出</t>
  </si>
  <si>
    <t xml:space="preserve">  (5)转移性支出</t>
  </si>
  <si>
    <t xml:space="preserve">  26、债务还本支出</t>
  </si>
  <si>
    <t xml:space="preserve">  (6)债务利息支出</t>
  </si>
  <si>
    <t xml:space="preserve">  27、债务付息支出</t>
  </si>
  <si>
    <t xml:space="preserve">  (7)债务还本支出</t>
  </si>
  <si>
    <t xml:space="preserve">  28、债务发行费用支出</t>
  </si>
  <si>
    <t xml:space="preserve">  (8)基本建设支出</t>
  </si>
  <si>
    <t xml:space="preserve">  (9)其他资本性支出</t>
  </si>
  <si>
    <t xml:space="preserve">  (10)其他支出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</si>
  <si>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</si>
  <si>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</si>
  <si>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</si>
  <si>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</si>
  <si>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</si>
  <si>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</si>
  <si>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</si>
  <si>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</si>
  <si>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非财政拨款资金结余</t>
  </si>
  <si>
    <t>收入总计</t>
  </si>
  <si>
    <t>支出总计</t>
  </si>
  <si>
    <t>表十三</t>
  </si>
  <si>
    <t>部门综合预算收入总表</t>
  </si>
  <si>
    <t>单位编码</t>
  </si>
  <si>
    <t>单位名称</t>
  </si>
  <si>
    <t>总计</t>
  </si>
  <si>
    <t>部门预算</t>
  </si>
  <si>
    <t>部门管理的专项资金（未分解部分）</t>
  </si>
  <si>
    <t>一般公共预算拨款</t>
  </si>
  <si>
    <t>政府性基金拨款</t>
  </si>
  <si>
    <t>事业收入</t>
  </si>
  <si>
    <t>事业单位经营收入</t>
  </si>
  <si>
    <t>对附属单位上缴收入</t>
  </si>
  <si>
    <t>小计</t>
  </si>
  <si>
    <t>其中：专项资金列入部门预算项目</t>
  </si>
  <si>
    <t>**</t>
  </si>
  <si>
    <t>表十四</t>
  </si>
  <si>
    <t>部门综合预算支出总表</t>
  </si>
  <si>
    <t>公共预算拨款</t>
  </si>
  <si>
    <t>其中：专项资金列入部门预算的项目</t>
  </si>
  <si>
    <t>表十五</t>
  </si>
  <si>
    <t>部门综合预算财政拨款收支总表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</si>
  <si>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</si>
  <si>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</si>
  <si>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</si>
  <si>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</si>
  <si>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</si>
  <si>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 xml:space="preserve">         非财政拨款资金结余</t>
  </si>
  <si>
    <t>表十六</t>
  </si>
  <si>
    <t>部门综合预算一般公共预算支出明细表（按功能科目分）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</si>
  <si>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</si>
  <si>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</si>
  <si>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</si>
  <si>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</si>
  <si>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</si>
  <si>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</si>
  <si>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表十七</t>
  </si>
  <si>
    <t>部门综合预算一般公共预算支出明细表（按经济分类科目分）</t>
  </si>
  <si>
    <t>经济科目编码</t>
  </si>
  <si>
    <t>经济科目名称</t>
  </si>
  <si>
    <t>表十八</t>
  </si>
  <si>
    <t>部门综合预算一般公共预算基本支出明细表（按功能科目分）</t>
  </si>
  <si>
    <t>表十九</t>
  </si>
  <si>
    <t>部门综合预算一般公共预算基本支出明细表（按经济分类科目分）</t>
  </si>
  <si>
    <t>表二十</t>
  </si>
  <si>
    <t>部门综合预算一般公共预算拨款“三公”经费及会议费、培训费支出预算表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</si>
  <si>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</si>
  <si>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</si>
  <si>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</si>
  <si>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</si>
  <si>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</si>
  <si>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</si>
  <si>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</si>
  <si>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</si>
  <si>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部门综合预算政府性基金收支表</t>
  </si>
  <si>
    <t>一、政府性基金拨款</t>
  </si>
  <si>
    <t>一、科学技术支出</t>
  </si>
  <si>
    <t>一、人员经费和公用经费支出</t>
  </si>
  <si>
    <t>二、文化体育与传媒支出</t>
  </si>
  <si>
    <t xml:space="preserve">    工资福利支出</t>
  </si>
  <si>
    <t>三、社会保障和就业支出</t>
  </si>
  <si>
    <t xml:space="preserve">    商品和服务支出</t>
  </si>
  <si>
    <t>四、节能环保支出</t>
  </si>
  <si>
    <t xml:space="preserve">    对个人和家庭的补助</t>
  </si>
  <si>
    <t>五、城乡社区支出</t>
  </si>
  <si>
    <t xml:space="preserve">    其他资本性支出</t>
  </si>
  <si>
    <t>六、农林水支出</t>
  </si>
  <si>
    <t>二、专项业务经费支出</t>
  </si>
  <si>
    <t>七、交通运输支出</t>
  </si>
  <si>
    <t>八、资源勘探信息等支出</t>
  </si>
  <si>
    <t>九、商业服务等支出</t>
  </si>
  <si>
    <t>十、金融支出</t>
  </si>
  <si>
    <t xml:space="preserve">    对企事业单位的补助</t>
  </si>
  <si>
    <t>十一、其他支出</t>
  </si>
  <si>
    <t xml:space="preserve">    转移性支出</t>
  </si>
  <si>
    <t>十二、转移性支出</t>
  </si>
  <si>
    <t xml:space="preserve">    债务利息支出</t>
  </si>
  <si>
    <t>十三、债务还本支出</t>
  </si>
  <si>
    <t xml:space="preserve">    债务还本支出</t>
  </si>
  <si>
    <t>十四、债务付息支出</t>
  </si>
  <si>
    <t xml:space="preserve">    基本建设支出</t>
  </si>
  <si>
    <t>十五、债务发行费用支出</t>
  </si>
  <si>
    <t>三、上缴上级支出</t>
  </si>
  <si>
    <t>四、事业单位经营支出</t>
  </si>
  <si>
    <t>五、对附属单位补助支出</t>
  </si>
  <si>
    <t>上年同期数</t>
  </si>
  <si>
    <t>科目</t>
  </si>
  <si>
    <t xml:space="preserve">   增值税</t>
    <phoneticPr fontId="1" type="noConversion"/>
  </si>
  <si>
    <t xml:space="preserve">   企业所得税</t>
    <phoneticPr fontId="1" type="noConversion"/>
  </si>
  <si>
    <t xml:space="preserve">   个人所得税</t>
    <phoneticPr fontId="1" type="noConversion"/>
  </si>
  <si>
    <t xml:space="preserve">   资源税</t>
    <phoneticPr fontId="1" type="noConversion"/>
  </si>
  <si>
    <t xml:space="preserve">   城市维护建设税</t>
    <phoneticPr fontId="1" type="noConversion"/>
  </si>
  <si>
    <t>备注：2017年成品油城建税上划2415万元、教育费附加上划1020万元，合计3435万元。</t>
    <phoneticPr fontId="1" type="noConversion"/>
  </si>
  <si>
    <t>表1：一般公共预算收入决算表</t>
    <phoneticPr fontId="21" type="noConversion"/>
  </si>
  <si>
    <t xml:space="preserve">      一般公共财政收入</t>
    <phoneticPr fontId="1" type="noConversion"/>
  </si>
  <si>
    <r>
      <t>较上年执行数±</t>
    </r>
    <r>
      <rPr>
        <b/>
        <sz val="10"/>
        <rFont val="Times New Roman"/>
        <family val="1"/>
      </rPr>
      <t>%</t>
    </r>
  </si>
  <si>
    <r>
      <t>决算数为预算的</t>
    </r>
    <r>
      <rPr>
        <b/>
        <sz val="10"/>
        <rFont val="Times New Roman"/>
        <family val="1"/>
      </rPr>
      <t>%</t>
    </r>
    <r>
      <rPr>
        <b/>
        <sz val="10"/>
        <color indexed="8"/>
        <rFont val="宋体"/>
        <charset val="134"/>
      </rPr>
      <t>数</t>
    </r>
    <phoneticPr fontId="1" type="noConversion"/>
  </si>
  <si>
    <t>科目编码</t>
  </si>
  <si>
    <t>科目名称</t>
  </si>
  <si>
    <t xml:space="preserve">  特困人员救助供养</t>
  </si>
  <si>
    <t xml:space="preserve">  财政对基本养老保险基金的补助</t>
  </si>
  <si>
    <t xml:space="preserve">  财政对其他社会保险基金的补助</t>
  </si>
  <si>
    <t xml:space="preserve">  行政事业单位医疗</t>
  </si>
  <si>
    <t xml:space="preserve">  财政对基本医疗保险基金的补助</t>
  </si>
  <si>
    <t xml:space="preserve">  医疗救助</t>
  </si>
  <si>
    <t xml:space="preserve">  优抚对象医疗</t>
  </si>
  <si>
    <t>债务发行费用支出</t>
  </si>
  <si>
    <t>变动项目</t>
  </si>
  <si>
    <t>调整预算数</t>
  </si>
  <si>
    <t>返还性收入</t>
  </si>
  <si>
    <t>一般性转移支付</t>
  </si>
  <si>
    <t>专项转移支付</t>
  </si>
  <si>
    <t>上年结转使用数</t>
  </si>
  <si>
    <t>调入资金</t>
  </si>
  <si>
    <t>债务收入</t>
  </si>
  <si>
    <t>债务转贷收入</t>
  </si>
  <si>
    <t>动支预备费</t>
  </si>
  <si>
    <t>科目调剂</t>
  </si>
  <si>
    <t>本年短收安排</t>
  </si>
  <si>
    <t>动用预算稳定调节基金</t>
  </si>
  <si>
    <t>补助下级专款</t>
  </si>
  <si>
    <t>补充预算稳定调节基金</t>
  </si>
  <si>
    <t>省补助计划单列市</t>
  </si>
  <si>
    <t>其他</t>
  </si>
  <si>
    <t xml:space="preserve">  其他共产党事务支出</t>
  </si>
  <si>
    <t xml:space="preserve">  其他一般公共服务支出</t>
  </si>
  <si>
    <t xml:space="preserve">  对外宣传</t>
  </si>
  <si>
    <t xml:space="preserve">  其他外交支出</t>
  </si>
  <si>
    <t xml:space="preserve">  现役部队</t>
  </si>
  <si>
    <t xml:space="preserve">  国防科研事业</t>
  </si>
  <si>
    <t xml:space="preserve">  专项工程</t>
  </si>
  <si>
    <t xml:space="preserve">  其他国防支出</t>
  </si>
  <si>
    <t xml:space="preserve">  其他公共安全支出</t>
  </si>
  <si>
    <t xml:space="preserve">  其他教育支出</t>
  </si>
  <si>
    <t xml:space="preserve">  其他科学技术支出</t>
  </si>
  <si>
    <t xml:space="preserve">  其他文化体育与传媒支出</t>
  </si>
  <si>
    <t xml:space="preserve">  其他社会保障和就业支出</t>
  </si>
  <si>
    <t xml:space="preserve">  其他医疗卫生与计划生育支出</t>
  </si>
  <si>
    <t xml:space="preserve">  已垦草原退耕还草</t>
  </si>
  <si>
    <t xml:space="preserve">  能源节约利用</t>
  </si>
  <si>
    <t xml:space="preserve">  可再生能源</t>
  </si>
  <si>
    <t xml:space="preserve">  循环经济</t>
  </si>
  <si>
    <t xml:space="preserve">  其他节能环保支出</t>
  </si>
  <si>
    <t xml:space="preserve">  城乡社区规划与管理</t>
  </si>
  <si>
    <t xml:space="preserve">  城乡社区环境卫生</t>
  </si>
  <si>
    <t xml:space="preserve">  建设市场管理与监督</t>
  </si>
  <si>
    <t xml:space="preserve">  其他城乡社区支出</t>
  </si>
  <si>
    <t xml:space="preserve">  其他农林水支出</t>
  </si>
  <si>
    <t xml:space="preserve">  其他交通运输支出</t>
  </si>
  <si>
    <t xml:space="preserve">  其他资源勘探信息等支出</t>
  </si>
  <si>
    <t xml:space="preserve">  其他商业服务业等支出</t>
  </si>
  <si>
    <t xml:space="preserve">  其他金融支出</t>
  </si>
  <si>
    <t>预备费</t>
  </si>
  <si>
    <t xml:space="preserve">  年初预留</t>
  </si>
  <si>
    <t>一般公共预算支出决算表（功能科目分类）</t>
    <phoneticPr fontId="1" type="noConversion"/>
  </si>
  <si>
    <t>占调整预算数的%数</t>
    <phoneticPr fontId="1" type="noConversion"/>
  </si>
  <si>
    <t>科目_x000D_
编码</t>
  </si>
  <si>
    <t>财政权责发生制列支数</t>
  </si>
  <si>
    <t>301</t>
  </si>
  <si>
    <t>30101</t>
  </si>
  <si>
    <t>30102</t>
  </si>
  <si>
    <t>30103</t>
  </si>
  <si>
    <t>30104</t>
  </si>
  <si>
    <t>30106</t>
  </si>
  <si>
    <t>30107</t>
  </si>
  <si>
    <t>302</t>
  </si>
  <si>
    <t>30201</t>
  </si>
  <si>
    <t>30202</t>
  </si>
  <si>
    <t>30203</t>
  </si>
  <si>
    <t>30204</t>
  </si>
  <si>
    <t>30205</t>
  </si>
  <si>
    <t>30206</t>
  </si>
  <si>
    <t>30207</t>
  </si>
  <si>
    <t>30208</t>
  </si>
  <si>
    <t>30209</t>
  </si>
  <si>
    <t>30211</t>
  </si>
  <si>
    <t>30212</t>
  </si>
  <si>
    <t xml:space="preserve">  因公出国(境)费用 </t>
  </si>
  <si>
    <t>30213</t>
  </si>
  <si>
    <t xml:space="preserve">  维修(护)费</t>
  </si>
  <si>
    <t>30214</t>
  </si>
  <si>
    <t>30215</t>
  </si>
  <si>
    <t>30216</t>
  </si>
  <si>
    <t>30217</t>
  </si>
  <si>
    <t>30218</t>
  </si>
  <si>
    <t>30224</t>
  </si>
  <si>
    <t>30225</t>
  </si>
  <si>
    <t>30226</t>
  </si>
  <si>
    <t>30227</t>
  </si>
  <si>
    <t>30228</t>
  </si>
  <si>
    <t>30229</t>
  </si>
  <si>
    <t>30231</t>
  </si>
  <si>
    <t>30239</t>
  </si>
  <si>
    <t xml:space="preserve">  其他交通费用</t>
  </si>
  <si>
    <t>30240</t>
  </si>
  <si>
    <t>30299</t>
  </si>
  <si>
    <t>303</t>
  </si>
  <si>
    <t>30301</t>
  </si>
  <si>
    <t>30302</t>
  </si>
  <si>
    <t>30303</t>
  </si>
  <si>
    <t xml:space="preserve">  退职(役)费</t>
  </si>
  <si>
    <t>30304</t>
  </si>
  <si>
    <t>30305</t>
  </si>
  <si>
    <t>30306</t>
  </si>
  <si>
    <t>30307</t>
  </si>
  <si>
    <t>30308</t>
  </si>
  <si>
    <t>30309</t>
  </si>
  <si>
    <t>30310</t>
  </si>
  <si>
    <t>30311</t>
  </si>
  <si>
    <t>30312</t>
  </si>
  <si>
    <t>30313</t>
  </si>
  <si>
    <t xml:space="preserve">  采暖补贴</t>
  </si>
  <si>
    <t>30399</t>
  </si>
  <si>
    <t>304</t>
  </si>
  <si>
    <t>30401</t>
  </si>
  <si>
    <t>30402</t>
  </si>
  <si>
    <t>30403</t>
  </si>
  <si>
    <t>30499</t>
  </si>
  <si>
    <t>305</t>
  </si>
  <si>
    <t>30501</t>
  </si>
  <si>
    <t xml:space="preserve">  不同级政府间转移性支出</t>
  </si>
  <si>
    <t>30502</t>
  </si>
  <si>
    <t>307</t>
  </si>
  <si>
    <t>30701</t>
  </si>
  <si>
    <t>30707</t>
  </si>
  <si>
    <t>债务还本支出</t>
  </si>
  <si>
    <t xml:space="preserve">  国内债务还本</t>
  </si>
  <si>
    <t xml:space="preserve">  国外债务还本</t>
  </si>
  <si>
    <t>309</t>
  </si>
  <si>
    <t>30901</t>
  </si>
  <si>
    <t xml:space="preserve">  房屋建筑物购建</t>
  </si>
  <si>
    <t>30902</t>
  </si>
  <si>
    <t>30903</t>
  </si>
  <si>
    <t>30905</t>
  </si>
  <si>
    <t>30906</t>
  </si>
  <si>
    <t>30907</t>
  </si>
  <si>
    <t>30908</t>
  </si>
  <si>
    <t>30913</t>
  </si>
  <si>
    <t>30919</t>
  </si>
  <si>
    <t>30999</t>
  </si>
  <si>
    <t>310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</si>
  <si>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</si>
  <si>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</si>
  <si>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</si>
  <si>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</si>
  <si>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</si>
  <si>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</si>
  <si>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</si>
  <si>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</si>
  <si>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31010</t>
  </si>
  <si>
    <t>31011</t>
  </si>
  <si>
    <t>31012</t>
  </si>
  <si>
    <t>31013</t>
  </si>
  <si>
    <t>31019</t>
  </si>
  <si>
    <t>31020</t>
  </si>
  <si>
    <t>31099</t>
  </si>
  <si>
    <t>399</t>
  </si>
  <si>
    <t>39901</t>
  </si>
  <si>
    <t>39902</t>
  </si>
  <si>
    <t>39903</t>
  </si>
  <si>
    <t>39906</t>
  </si>
  <si>
    <t>39907</t>
  </si>
  <si>
    <t>39999</t>
  </si>
  <si>
    <t>预算数</t>
    <phoneticPr fontId="1" type="noConversion"/>
  </si>
  <si>
    <t>决算数</t>
    <phoneticPr fontId="1" type="noConversion"/>
  </si>
  <si>
    <t>决 算 数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</si>
  <si>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</si>
  <si>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</si>
  <si>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</si>
  <si>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</si>
  <si>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一般性转移支付收入</t>
  </si>
  <si>
    <t xml:space="preserve">    成品油税费改革转移支付补助收入</t>
  </si>
  <si>
    <t xml:space="preserve">    城乡义务教育转移支付收入</t>
  </si>
  <si>
    <t xml:space="preserve">    基本养老金转移支付收入</t>
  </si>
  <si>
    <t xml:space="preserve">    城乡居民医疗保险转移支付收入</t>
  </si>
  <si>
    <t xml:space="preserve">    产粮(油)大县奖励资金收入</t>
  </si>
  <si>
    <t xml:space="preserve">    革命老区转移支付收入</t>
  </si>
  <si>
    <t xml:space="preserve">    民族地区转移支付收入</t>
  </si>
  <si>
    <t xml:space="preserve">    边疆地区转移支付收入</t>
  </si>
  <si>
    <t xml:space="preserve">    贫困地区转移支付收入</t>
  </si>
  <si>
    <t xml:space="preserve">  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</si>
  <si>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</si>
  <si>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</si>
  <si>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</si>
  <si>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</si>
  <si>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</si>
  <si>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</si>
  <si>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</si>
  <si>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</si>
  <si>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</si>
  <si>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</si>
  <si>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</si>
  <si>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</si>
  <si>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</si>
  <si>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</si>
  <si>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</si>
  <si>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</si>
  <si>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</si>
  <si>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</si>
  <si>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</si>
  <si>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 xml:space="preserve">    其他收入</t>
  </si>
  <si>
    <t xml:space="preserve">  体制上解支出</t>
  </si>
  <si>
    <t xml:space="preserve">  专项上解支出</t>
  </si>
  <si>
    <t>上年结余</t>
  </si>
  <si>
    <t xml:space="preserve">  地方政府债务收入</t>
  </si>
  <si>
    <t>债务转贷支出</t>
  </si>
  <si>
    <t>年终结余</t>
  </si>
  <si>
    <t xml:space="preserve">  返还性收入</t>
    <phoneticPr fontId="1" type="noConversion"/>
  </si>
  <si>
    <t>项  目</t>
  </si>
  <si>
    <t>执行数</t>
  </si>
  <si>
    <t>一、失业保险基金收入</t>
  </si>
  <si>
    <t>二、基本医疗保险基金收入</t>
  </si>
  <si>
    <t>三、工伤保险基金收入</t>
  </si>
  <si>
    <t>四、生育保险基金收入</t>
  </si>
  <si>
    <t>五、新型农村合作医疗基金收入</t>
  </si>
  <si>
    <t>六、城镇居民基本医疗保险基金收入</t>
  </si>
  <si>
    <t>七、城乡居民基本养老保险基金收入</t>
  </si>
  <si>
    <t>八、机关事业单位养老保险基金收入</t>
  </si>
  <si>
    <t>收入合计</t>
  </si>
  <si>
    <t>转移性收入</t>
  </si>
  <si>
    <t>一、失业保险基金支出</t>
  </si>
  <si>
    <t>二、基本医疗保险基金支出</t>
  </si>
  <si>
    <t>三、工伤保险基金支出</t>
  </si>
  <si>
    <t>四、生育保险基金支出</t>
  </si>
  <si>
    <t>五、新型农村合作医疗基金支出</t>
  </si>
  <si>
    <t>六、城镇居民基本医疗保险基金支出</t>
  </si>
  <si>
    <t>七、城乡居民基本养老保险基金支出</t>
  </si>
  <si>
    <t>八、机关事业单位养老保险基金支出</t>
  </si>
  <si>
    <t>支出合计</t>
  </si>
  <si>
    <t>一般公共预算税收返还和转移支付决算表</t>
    <phoneticPr fontId="1" type="noConversion"/>
  </si>
  <si>
    <t>地方政府一般债务余额情况表</t>
    <phoneticPr fontId="21" type="noConversion"/>
  </si>
  <si>
    <t>一般公共预算本级支出决算表</t>
  </si>
  <si>
    <t/>
  </si>
  <si>
    <t>单位：万元</t>
    <phoneticPr fontId="1" type="noConversion"/>
  </si>
  <si>
    <t>201</t>
  </si>
  <si>
    <t>20104</t>
  </si>
  <si>
    <t>2010499</t>
  </si>
  <si>
    <t>20106</t>
  </si>
  <si>
    <t>2010601</t>
  </si>
  <si>
    <t>2010602</t>
  </si>
  <si>
    <t>20113</t>
  </si>
  <si>
    <t>2011308</t>
  </si>
  <si>
    <t>20133</t>
  </si>
  <si>
    <t>2013399</t>
  </si>
  <si>
    <t>20199</t>
  </si>
  <si>
    <t>2019999</t>
  </si>
  <si>
    <t>204</t>
  </si>
  <si>
    <t>20401</t>
  </si>
  <si>
    <t>2040103</t>
  </si>
  <si>
    <t>208</t>
  </si>
  <si>
    <t>20805</t>
  </si>
  <si>
    <t>2080505</t>
  </si>
  <si>
    <t>2080506</t>
  </si>
  <si>
    <t>20807</t>
  </si>
  <si>
    <t>2080799</t>
  </si>
  <si>
    <t>20808</t>
  </si>
  <si>
    <t>2080805</t>
  </si>
  <si>
    <t>20827</t>
  </si>
  <si>
    <t>2082702</t>
  </si>
  <si>
    <t>2082703</t>
  </si>
  <si>
    <t>20899</t>
  </si>
  <si>
    <t>2089901</t>
  </si>
  <si>
    <t>211</t>
  </si>
  <si>
    <t>21103</t>
  </si>
  <si>
    <t>2110301</t>
  </si>
  <si>
    <t>附件1</t>
    <phoneticPr fontId="2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</si>
  <si>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</si>
  <si>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</si>
  <si>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</si>
  <si>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一般公共预算财政拨款安排的“三公”经费</t>
  </si>
  <si>
    <t>注：本表反映一般公共预算财政拨款“三公”经费实际支出。</t>
    <phoneticPr fontId="1" type="noConversion"/>
  </si>
  <si>
    <t>一般公共预算财政拨款“三公”经费支出表</t>
    <phoneticPr fontId="1" type="noConversion"/>
  </si>
  <si>
    <t>表14：一般公共预算财政拨款“三公”经费支出表</t>
    <phoneticPr fontId="21" type="noConversion"/>
  </si>
  <si>
    <t>五、“三公”经费支出表</t>
    <phoneticPr fontId="21" type="noConversion"/>
  </si>
  <si>
    <t>表2</t>
    <phoneticPr fontId="1" type="noConversion"/>
  </si>
  <si>
    <t>表1</t>
    <phoneticPr fontId="1" type="noConversion"/>
  </si>
  <si>
    <t>表3</t>
    <phoneticPr fontId="1" type="noConversion"/>
  </si>
  <si>
    <t>表4</t>
    <phoneticPr fontId="1" type="noConversion"/>
  </si>
  <si>
    <t>表5</t>
    <phoneticPr fontId="1" type="noConversion"/>
  </si>
  <si>
    <t>表6</t>
    <phoneticPr fontId="21" type="noConversion"/>
  </si>
  <si>
    <t>表7</t>
    <phoneticPr fontId="21" type="noConversion"/>
  </si>
  <si>
    <t>表8</t>
    <phoneticPr fontId="21" type="noConversion"/>
  </si>
  <si>
    <t>表9</t>
    <phoneticPr fontId="1" type="noConversion"/>
  </si>
  <si>
    <t>表10</t>
    <phoneticPr fontId="21" type="noConversion"/>
  </si>
  <si>
    <t>表11</t>
    <phoneticPr fontId="1" type="noConversion"/>
  </si>
  <si>
    <t>表12</t>
    <phoneticPr fontId="21" type="noConversion"/>
  </si>
  <si>
    <t>表13</t>
    <phoneticPr fontId="21" type="noConversion"/>
  </si>
  <si>
    <t>表14</t>
    <phoneticPr fontId="1" type="noConversion"/>
  </si>
  <si>
    <t>备注：本年无社会保险基金支出</t>
    <phoneticPr fontId="21" type="noConversion"/>
  </si>
  <si>
    <t>备注：本年无社会保险基金收入</t>
    <phoneticPr fontId="21" type="noConversion"/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</si>
</sst>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#,##0.0000"/>
    <numFmt numFmtId="177" formatCode="0.00_ "/>
    <numFmt numFmtId="178" formatCode="_ * #,##0_ ;_ * \-#,##0_ ;_ * &quot;-&quot;??_ ;_ @_ "/>
    <numFmt numFmtId="179" formatCode="0_ "/>
    <numFmt numFmtId="180" formatCode="0.0_ "/>
    <numFmt numFmtId="181" formatCode="0.00_);[Red]\(0.00\)"/>
    <numFmt numFmtId="182" formatCode="#,##0_ "/>
    <numFmt numFmtId="183" formatCode="#,##0.0_ "/>
    <numFmt numFmtId="184" formatCode="0_);[Red]\(0\)"/>
  </numFmts>
  <fonts count="3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8"/>
      <color indexed="8"/>
      <name val="宋体"/>
      <charset val="134"/>
    </font>
    <font>
      <b/>
      <sz val="18"/>
      <color indexed="8"/>
      <name val="宋体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8"/>
      <name val="宋体"/>
      <charset val="134"/>
    </font>
    <font>
      <b/>
      <sz val="10"/>
      <color indexed="8"/>
      <name val="宋体"/>
      <charset val="134"/>
    </font>
    <font>
      <sz val="22"/>
      <color indexed="8"/>
      <name val="黑体"/>
      <family val="3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0"/>
      <name val="黑体"/>
      <family val="3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0"/>
      <name val="Times New Roman"/>
      <family val="1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楷体_GB2312"/>
      <charset val="134"/>
    </font>
    <font>
      <b/>
      <sz val="12"/>
      <color indexed="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0" fillId="0" borderId="0"/>
    <xf numFmtId="0" fontId="1" fillId="0" borderId="0"/>
    <xf numFmtId="0" fontId="1" fillId="0" borderId="0"/>
    <xf numFmtId="43" fontId="19" fillId="0" borderId="0" applyFont="0" applyFill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0" fontId="1" fillId="0" borderId="0" xfId="2"/>
    <xf numFmtId="0" fontId="1" fillId="0" borderId="0" xfId="2" applyFont="1" applyFill="1" applyBorder="1" applyAlignment="1">
      <alignment wrapText="1"/>
    </xf>
    <xf numFmtId="0" fontId="1" fillId="0" borderId="0" xfId="2" applyFont="1" applyFill="1" applyAlignment="1">
      <alignment horizontal="right" vertical="center"/>
    </xf>
    <xf numFmtId="0" fontId="1" fillId="0" borderId="0" xfId="2" applyFont="1" applyFill="1" applyAlignment="1">
      <alignment horizontal="right" vertical="top"/>
    </xf>
    <xf numFmtId="0" fontId="2" fillId="0" borderId="0" xfId="2" applyFont="1" applyFill="1" applyAlignment="1">
      <alignment horizontal="centerContinuous" vertical="center"/>
    </xf>
    <xf numFmtId="0" fontId="1" fillId="0" borderId="0" xfId="2" applyFont="1" applyFill="1" applyAlignment="1">
      <alignment horizontal="centerContinuous" vertical="center"/>
    </xf>
    <xf numFmtId="0" fontId="1" fillId="0" borderId="0" xfId="2" applyNumberFormat="1" applyFont="1" applyFill="1" applyBorder="1" applyAlignment="1" applyProtection="1">
      <alignment horizontal="left" vertical="center"/>
    </xf>
    <xf numFmtId="0" fontId="1" fillId="0" borderId="0" xfId="2" applyFont="1" applyFill="1" applyAlignment="1">
      <alignment horizontal="center" vertical="center"/>
    </xf>
    <xf numFmtId="0" fontId="1" fillId="0" borderId="0" xfId="2" applyFont="1" applyFill="1" applyAlignment="1">
      <alignment horizontal="right"/>
    </xf>
    <xf numFmtId="0" fontId="3" fillId="0" borderId="1" xfId="2" applyNumberFormat="1" applyFont="1" applyFill="1" applyBorder="1" applyAlignment="1" applyProtection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 applyProtection="1">
      <alignment vertical="center"/>
    </xf>
    <xf numFmtId="4" fontId="1" fillId="0" borderId="1" xfId="2" applyNumberFormat="1" applyFont="1" applyFill="1" applyBorder="1" applyAlignment="1" applyProtection="1">
      <alignment horizontal="right" vertical="center"/>
    </xf>
    <xf numFmtId="0" fontId="4" fillId="0" borderId="1" xfId="2" applyFont="1" applyFill="1" applyBorder="1" applyAlignment="1">
      <alignment horizontal="left" vertical="center"/>
    </xf>
    <xf numFmtId="4" fontId="1" fillId="0" borderId="1" xfId="2" applyNumberFormat="1" applyFont="1" applyFill="1" applyBorder="1" applyAlignment="1" applyProtection="1">
      <alignment horizontal="right" vertical="center" wrapText="1"/>
    </xf>
    <xf numFmtId="0" fontId="1" fillId="0" borderId="1" xfId="2" applyBorder="1" applyAlignment="1">
      <alignment horizontal="left" vertical="center"/>
    </xf>
    <xf numFmtId="0" fontId="1" fillId="0" borderId="1" xfId="2" applyNumberFormat="1" applyFill="1" applyBorder="1" applyAlignment="1" applyProtection="1">
      <alignment vertical="center"/>
    </xf>
    <xf numFmtId="0" fontId="1" fillId="0" borderId="1" xfId="2" applyFill="1" applyBorder="1" applyAlignment="1">
      <alignment horizontal="left" vertical="center"/>
    </xf>
    <xf numFmtId="0" fontId="1" fillId="0" borderId="0" xfId="2" applyFill="1"/>
    <xf numFmtId="0" fontId="4" fillId="0" borderId="1" xfId="2" applyFont="1" applyFill="1" applyBorder="1" applyAlignment="1">
      <alignment vertical="center"/>
    </xf>
    <xf numFmtId="0" fontId="1" fillId="0" borderId="1" xfId="2" applyFill="1" applyBorder="1"/>
    <xf numFmtId="4" fontId="1" fillId="0" borderId="1" xfId="2" applyNumberFormat="1" applyFill="1" applyBorder="1" applyAlignment="1">
      <alignment horizontal="right" vertical="center"/>
    </xf>
    <xf numFmtId="0" fontId="1" fillId="0" borderId="1" xfId="2" applyBorder="1"/>
    <xf numFmtId="0" fontId="1" fillId="0" borderId="1" xfId="2" applyNumberFormat="1" applyFont="1" applyFill="1" applyBorder="1" applyAlignment="1" applyProtection="1">
      <alignment horizontal="left" vertical="center"/>
    </xf>
    <xf numFmtId="4" fontId="1" fillId="0" borderId="1" xfId="2" applyNumberFormat="1" applyFill="1" applyBorder="1" applyAlignment="1">
      <alignment horizontal="right" vertical="center" wrapText="1"/>
    </xf>
    <xf numFmtId="4" fontId="1" fillId="0" borderId="1" xfId="2" applyNumberFormat="1" applyFont="1" applyFill="1" applyBorder="1" applyAlignment="1">
      <alignment horizontal="right" vertical="center" wrapText="1"/>
    </xf>
    <xf numFmtId="0" fontId="1" fillId="0" borderId="0" xfId="3"/>
    <xf numFmtId="0" fontId="4" fillId="0" borderId="0" xfId="3" applyFont="1" applyFill="1" applyAlignment="1">
      <alignment vertical="center"/>
    </xf>
    <xf numFmtId="0" fontId="4" fillId="0" borderId="0" xfId="3" applyFont="1"/>
    <xf numFmtId="0" fontId="6" fillId="0" borderId="1" xfId="3" applyNumberFormat="1" applyFont="1" applyFill="1" applyBorder="1" applyAlignment="1" applyProtection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49" fontId="4" fillId="0" borderId="1" xfId="3" applyNumberFormat="1" applyFont="1" applyFill="1" applyBorder="1" applyAlignment="1" applyProtection="1">
      <alignment horizontal="left" vertical="center"/>
    </xf>
    <xf numFmtId="49" fontId="6" fillId="0" borderId="1" xfId="3" applyNumberFormat="1" applyFont="1" applyFill="1" applyBorder="1" applyAlignment="1" applyProtection="1">
      <alignment horizontal="center" vertical="center"/>
    </xf>
    <xf numFmtId="4" fontId="6" fillId="0" borderId="1" xfId="3" applyNumberFormat="1" applyFont="1" applyFill="1" applyBorder="1" applyAlignment="1" applyProtection="1">
      <alignment horizontal="right" vertical="center" wrapText="1"/>
    </xf>
    <xf numFmtId="4" fontId="4" fillId="0" borderId="1" xfId="3" applyNumberFormat="1" applyFont="1" applyFill="1" applyBorder="1" applyAlignment="1" applyProtection="1">
      <alignment horizontal="right" vertical="center" wrapText="1"/>
    </xf>
    <xf numFmtId="0" fontId="1" fillId="0" borderId="0" xfId="3" applyFill="1"/>
    <xf numFmtId="0" fontId="4" fillId="0" borderId="0" xfId="3" applyFont="1" applyAlignment="1">
      <alignment horizontal="center" vertical="center"/>
    </xf>
    <xf numFmtId="0" fontId="4" fillId="0" borderId="0" xfId="3" applyFont="1" applyFill="1" applyAlignment="1">
      <alignment horizontal="left" vertical="center"/>
    </xf>
    <xf numFmtId="49" fontId="6" fillId="0" borderId="1" xfId="3" applyNumberFormat="1" applyFont="1" applyFill="1" applyBorder="1" applyAlignment="1" applyProtection="1">
      <alignment horizontal="left" vertical="center" wrapText="1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49" fontId="6" fillId="0" borderId="1" xfId="3" applyNumberFormat="1" applyFont="1" applyFill="1" applyBorder="1" applyAlignment="1" applyProtection="1">
      <alignment horizontal="right" vertical="center"/>
    </xf>
    <xf numFmtId="49" fontId="4" fillId="0" borderId="1" xfId="3" applyNumberFormat="1" applyFont="1" applyFill="1" applyBorder="1" applyAlignment="1" applyProtection="1">
      <alignment horizontal="left" vertical="center" wrapText="1"/>
    </xf>
    <xf numFmtId="49" fontId="4" fillId="0" borderId="1" xfId="3" applyNumberFormat="1" applyFont="1" applyFill="1" applyBorder="1" applyAlignment="1" applyProtection="1">
      <alignment horizontal="right" vertical="center"/>
    </xf>
    <xf numFmtId="49" fontId="6" fillId="0" borderId="1" xfId="3" applyNumberFormat="1" applyFont="1" applyFill="1" applyBorder="1" applyAlignment="1" applyProtection="1">
      <alignment horizontal="left" vertical="center"/>
    </xf>
    <xf numFmtId="0" fontId="1" fillId="0" borderId="0" xfId="3" applyFill="1" applyAlignment="1">
      <alignment vertical="center"/>
    </xf>
    <xf numFmtId="0" fontId="4" fillId="0" borderId="1" xfId="3" applyFont="1" applyBorder="1" applyAlignment="1">
      <alignment horizontal="center" vertical="center" wrapText="1"/>
    </xf>
    <xf numFmtId="0" fontId="1" fillId="0" borderId="0" xfId="3" applyAlignment="1">
      <alignment vertical="center"/>
    </xf>
    <xf numFmtId="0" fontId="4" fillId="0" borderId="0" xfId="3" applyFont="1" applyFill="1" applyBorder="1" applyAlignment="1">
      <alignment vertical="center" wrapText="1"/>
    </xf>
    <xf numFmtId="0" fontId="1" fillId="0" borderId="0" xfId="3" applyFont="1" applyFill="1" applyAlignment="1">
      <alignment horizontal="right" vertical="center"/>
    </xf>
    <xf numFmtId="0" fontId="1" fillId="0" borderId="0" xfId="3" applyFont="1" applyFill="1" applyAlignment="1">
      <alignment horizontal="right" vertical="top"/>
    </xf>
    <xf numFmtId="0" fontId="4" fillId="0" borderId="0" xfId="3" applyNumberFormat="1" applyFont="1" applyFill="1" applyBorder="1" applyAlignment="1" applyProtection="1">
      <alignment horizontal="left" vertical="center"/>
    </xf>
    <xf numFmtId="0" fontId="4" fillId="0" borderId="0" xfId="3" applyFont="1" applyFill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left" vertical="center"/>
    </xf>
    <xf numFmtId="0" fontId="4" fillId="0" borderId="1" xfId="3" applyFont="1" applyFill="1" applyBorder="1" applyAlignment="1">
      <alignment horizontal="left" vertical="center"/>
    </xf>
    <xf numFmtId="0" fontId="4" fillId="0" borderId="1" xfId="3" applyNumberFormat="1" applyFont="1" applyFill="1" applyBorder="1" applyAlignment="1" applyProtection="1">
      <alignment vertical="center"/>
    </xf>
    <xf numFmtId="0" fontId="4" fillId="0" borderId="1" xfId="3" applyFont="1" applyBorder="1" applyAlignment="1">
      <alignment vertical="center"/>
    </xf>
    <xf numFmtId="4" fontId="4" fillId="0" borderId="2" xfId="3" applyNumberFormat="1" applyFont="1" applyFill="1" applyBorder="1" applyAlignment="1" applyProtection="1">
      <alignment horizontal="right" vertical="center" wrapText="1"/>
    </xf>
    <xf numFmtId="0" fontId="4" fillId="0" borderId="3" xfId="3" applyNumberFormat="1" applyFont="1" applyFill="1" applyBorder="1" applyAlignment="1" applyProtection="1">
      <alignment vertical="center"/>
    </xf>
    <xf numFmtId="0" fontId="4" fillId="0" borderId="4" xfId="3" applyFont="1" applyFill="1" applyBorder="1" applyAlignment="1">
      <alignment horizontal="left" vertical="center"/>
    </xf>
    <xf numFmtId="4" fontId="4" fillId="0" borderId="5" xfId="3" applyNumberFormat="1" applyFont="1" applyFill="1" applyBorder="1" applyAlignment="1" applyProtection="1">
      <alignment horizontal="right" vertical="center" wrapText="1"/>
    </xf>
    <xf numFmtId="0" fontId="4" fillId="0" borderId="1" xfId="3" applyFont="1" applyFill="1" applyBorder="1" applyAlignment="1">
      <alignment vertical="center"/>
    </xf>
    <xf numFmtId="4" fontId="4" fillId="0" borderId="1" xfId="3" applyNumberFormat="1" applyFont="1" applyFill="1" applyBorder="1" applyAlignment="1" applyProtection="1">
      <alignment horizontal="right" vertical="center"/>
    </xf>
    <xf numFmtId="4" fontId="4" fillId="0" borderId="1" xfId="3" applyNumberFormat="1" applyFont="1" applyFill="1" applyBorder="1" applyAlignment="1">
      <alignment horizontal="right" vertical="center"/>
    </xf>
    <xf numFmtId="0" fontId="4" fillId="0" borderId="1" xfId="3" applyFont="1" applyFill="1" applyBorder="1"/>
    <xf numFmtId="0" fontId="4" fillId="0" borderId="1" xfId="3" applyFont="1" applyBorder="1"/>
    <xf numFmtId="0" fontId="4" fillId="0" borderId="1" xfId="3" applyNumberFormat="1" applyFont="1" applyFill="1" applyBorder="1" applyAlignment="1" applyProtection="1">
      <alignment horizontal="left" vertical="center"/>
    </xf>
    <xf numFmtId="4" fontId="4" fillId="0" borderId="1" xfId="3" applyNumberFormat="1" applyFont="1" applyFill="1" applyBorder="1" applyAlignment="1">
      <alignment horizontal="right" vertical="center" wrapText="1"/>
    </xf>
    <xf numFmtId="2" fontId="4" fillId="0" borderId="1" xfId="3" applyNumberFormat="1" applyFont="1" applyFill="1" applyBorder="1" applyAlignment="1" applyProtection="1">
      <alignment horizontal="center" vertical="center"/>
    </xf>
    <xf numFmtId="4" fontId="4" fillId="0" borderId="1" xfId="3" applyNumberFormat="1" applyFont="1" applyBorder="1" applyAlignment="1">
      <alignment horizontal="right" vertical="center" wrapText="1"/>
    </xf>
    <xf numFmtId="2" fontId="6" fillId="0" borderId="1" xfId="3" applyNumberFormat="1" applyFont="1" applyFill="1" applyBorder="1" applyAlignment="1" applyProtection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 wrapText="1"/>
    </xf>
    <xf numFmtId="0" fontId="1" fillId="0" borderId="0" xfId="3" applyAlignment="1">
      <alignment horizontal="center" vertical="center"/>
    </xf>
    <xf numFmtId="0" fontId="4" fillId="0" borderId="0" xfId="3" applyFont="1" applyFill="1" applyBorder="1" applyAlignment="1">
      <alignment wrapText="1"/>
    </xf>
    <xf numFmtId="0" fontId="1" fillId="0" borderId="0" xfId="3" applyNumberFormat="1" applyFont="1" applyFill="1" applyBorder="1" applyAlignment="1" applyProtection="1">
      <alignment horizontal="left" vertical="center"/>
    </xf>
    <xf numFmtId="0" fontId="1" fillId="0" borderId="0" xfId="3" applyFont="1" applyFill="1" applyAlignment="1">
      <alignment horizontal="center" vertical="center"/>
    </xf>
    <xf numFmtId="4" fontId="4" fillId="0" borderId="6" xfId="3" applyNumberFormat="1" applyFont="1" applyFill="1" applyBorder="1" applyAlignment="1" applyProtection="1">
      <alignment horizontal="right" vertical="center" wrapText="1"/>
    </xf>
    <xf numFmtId="0" fontId="4" fillId="0" borderId="3" xfId="3" applyFont="1" applyFill="1" applyBorder="1" applyAlignment="1">
      <alignment vertical="center"/>
    </xf>
    <xf numFmtId="4" fontId="4" fillId="0" borderId="5" xfId="3" applyNumberFormat="1" applyFont="1" applyFill="1" applyBorder="1" applyAlignment="1">
      <alignment horizontal="right" vertical="center"/>
    </xf>
    <xf numFmtId="4" fontId="4" fillId="0" borderId="1" xfId="3" applyNumberFormat="1" applyFont="1" applyBorder="1" applyAlignment="1">
      <alignment horizontal="right" vertical="center"/>
    </xf>
    <xf numFmtId="176" fontId="4" fillId="0" borderId="1" xfId="3" applyNumberFormat="1" applyFont="1" applyFill="1" applyBorder="1" applyAlignment="1" applyProtection="1">
      <alignment horizontal="right" vertical="center"/>
    </xf>
    <xf numFmtId="0" fontId="7" fillId="0" borderId="0" xfId="0" applyFont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3" fontId="4" fillId="0" borderId="5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0" xfId="0" applyFo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Fill="1" applyBorder="1" applyAlignment="1">
      <alignment vertical="center"/>
    </xf>
    <xf numFmtId="43" fontId="10" fillId="0" borderId="1" xfId="4" applyFont="1" applyBorder="1">
      <alignment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10" fontId="10" fillId="0" borderId="1" xfId="0" applyNumberFormat="1" applyFont="1" applyBorder="1">
      <alignment vertical="center"/>
    </xf>
    <xf numFmtId="0" fontId="10" fillId="0" borderId="0" xfId="0" applyFont="1" applyBorder="1">
      <alignment vertical="center"/>
    </xf>
    <xf numFmtId="10" fontId="10" fillId="0" borderId="1" xfId="4" applyNumberFormat="1" applyFont="1" applyBorder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0" xfId="0" applyFont="1" applyFill="1" applyAlignment="1"/>
    <xf numFmtId="0" fontId="10" fillId="0" borderId="0" xfId="0" applyFont="1" applyFill="1" applyAlignment="1"/>
    <xf numFmtId="0" fontId="4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Alignment="1" applyProtection="1">
      <alignment horizontal="right" vertical="center"/>
    </xf>
    <xf numFmtId="0" fontId="4" fillId="0" borderId="0" xfId="0" applyFont="1" applyFill="1" applyBorder="1" applyAlignment="1"/>
    <xf numFmtId="43" fontId="4" fillId="0" borderId="0" xfId="4" applyFont="1" applyFill="1" applyAlignment="1"/>
    <xf numFmtId="0" fontId="14" fillId="0" borderId="0" xfId="0" applyFont="1" applyAlignment="1">
      <alignment horizontal="center" vertical="center"/>
    </xf>
    <xf numFmtId="0" fontId="15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16" fillId="0" borderId="9" xfId="0" applyFont="1" applyBorder="1">
      <alignment vertical="center"/>
    </xf>
    <xf numFmtId="0" fontId="15" fillId="0" borderId="9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>
      <alignment vertical="center"/>
    </xf>
    <xf numFmtId="0" fontId="10" fillId="0" borderId="7" xfId="0" applyFont="1" applyFill="1" applyBorder="1" applyAlignment="1">
      <alignment vertical="center"/>
    </xf>
    <xf numFmtId="43" fontId="10" fillId="0" borderId="6" xfId="4" applyFont="1" applyBorder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6" xfId="0" applyFont="1" applyBorder="1">
      <alignment vertical="center"/>
    </xf>
    <xf numFmtId="0" fontId="10" fillId="0" borderId="12" xfId="0" applyFont="1" applyBorder="1" applyAlignment="1">
      <alignment vertical="center"/>
    </xf>
    <xf numFmtId="0" fontId="10" fillId="0" borderId="5" xfId="0" applyFont="1" applyBorder="1">
      <alignment vertical="center"/>
    </xf>
    <xf numFmtId="0" fontId="10" fillId="0" borderId="5" xfId="0" applyFont="1" applyBorder="1" applyAlignment="1">
      <alignment vertical="center"/>
    </xf>
    <xf numFmtId="0" fontId="10" fillId="0" borderId="13" xfId="0" applyFont="1" applyBorder="1">
      <alignment vertical="center"/>
    </xf>
    <xf numFmtId="0" fontId="10" fillId="0" borderId="3" xfId="0" applyFont="1" applyBorder="1" applyAlignment="1">
      <alignment horizontal="center" vertical="center" wrapText="1"/>
    </xf>
    <xf numFmtId="43" fontId="10" fillId="0" borderId="11" xfId="4" applyFont="1" applyBorder="1">
      <alignment vertical="center"/>
    </xf>
    <xf numFmtId="0" fontId="10" fillId="0" borderId="7" xfId="0" applyFont="1" applyFill="1" applyBorder="1">
      <alignment vertical="center"/>
    </xf>
    <xf numFmtId="0" fontId="10" fillId="0" borderId="12" xfId="0" applyFont="1" applyFill="1" applyBorder="1">
      <alignment vertical="center"/>
    </xf>
    <xf numFmtId="0" fontId="10" fillId="0" borderId="12" xfId="0" applyFont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vertical="center"/>
    </xf>
    <xf numFmtId="3" fontId="4" fillId="0" borderId="11" xfId="0" applyNumberFormat="1" applyFont="1" applyFill="1" applyBorder="1" applyAlignment="1" applyProtection="1">
      <alignment horizontal="right" vertical="center"/>
    </xf>
    <xf numFmtId="0" fontId="4" fillId="0" borderId="12" xfId="0" applyNumberFormat="1" applyFont="1" applyFill="1" applyBorder="1" applyAlignment="1" applyProtection="1">
      <alignment vertical="center"/>
    </xf>
    <xf numFmtId="3" fontId="4" fillId="0" borderId="13" xfId="0" applyNumberFormat="1" applyFont="1" applyFill="1" applyBorder="1" applyAlignment="1" applyProtection="1">
      <alignment horizontal="righ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right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178" fontId="4" fillId="0" borderId="0" xfId="4" applyNumberFormat="1" applyFont="1" applyFill="1" applyAlignment="1"/>
    <xf numFmtId="0" fontId="4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78" fontId="18" fillId="0" borderId="0" xfId="4" applyNumberFormat="1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43" fontId="4" fillId="0" borderId="6" xfId="4" applyFont="1" applyFill="1" applyBorder="1" applyAlignment="1">
      <alignment vertical="center"/>
    </xf>
    <xf numFmtId="43" fontId="4" fillId="0" borderId="11" xfId="4" applyFont="1" applyFill="1" applyBorder="1" applyAlignment="1">
      <alignment vertical="center"/>
    </xf>
    <xf numFmtId="179" fontId="4" fillId="0" borderId="7" xfId="0" applyNumberFormat="1" applyFont="1" applyFill="1" applyBorder="1" applyAlignment="1" applyProtection="1">
      <alignment horizontal="left" vertical="center"/>
      <protection locked="0"/>
    </xf>
    <xf numFmtId="180" fontId="4" fillId="0" borderId="7" xfId="0" applyNumberFormat="1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>
      <alignment horizontal="center" vertical="center"/>
    </xf>
    <xf numFmtId="43" fontId="4" fillId="0" borderId="5" xfId="4" applyFont="1" applyFill="1" applyBorder="1" applyAlignment="1">
      <alignment vertical="center"/>
    </xf>
    <xf numFmtId="43" fontId="4" fillId="0" borderId="13" xfId="4" applyFont="1" applyFill="1" applyBorder="1" applyAlignment="1">
      <alignment vertical="center"/>
    </xf>
    <xf numFmtId="0" fontId="10" fillId="0" borderId="14" xfId="0" applyFont="1" applyBorder="1">
      <alignment vertical="center"/>
    </xf>
    <xf numFmtId="43" fontId="10" fillId="0" borderId="2" xfId="4" applyFont="1" applyBorder="1">
      <alignment vertical="center"/>
    </xf>
    <xf numFmtId="43" fontId="10" fillId="0" borderId="15" xfId="4" applyFont="1" applyBorder="1">
      <alignment vertical="center"/>
    </xf>
    <xf numFmtId="0" fontId="10" fillId="0" borderId="7" xfId="0" applyFont="1" applyBorder="1" applyAlignment="1">
      <alignment horizontal="left" vertical="center" indent="1"/>
    </xf>
    <xf numFmtId="0" fontId="10" fillId="0" borderId="7" xfId="0" applyFont="1" applyFill="1" applyBorder="1" applyAlignment="1">
      <alignment horizontal="left" vertical="center" indent="1"/>
    </xf>
    <xf numFmtId="43" fontId="10" fillId="0" borderId="5" xfId="4" applyFont="1" applyBorder="1">
      <alignment vertical="center"/>
    </xf>
    <xf numFmtId="43" fontId="10" fillId="0" borderId="13" xfId="4" applyFont="1" applyBorder="1">
      <alignment vertical="center"/>
    </xf>
    <xf numFmtId="0" fontId="1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2" borderId="0" xfId="0" applyFill="1">
      <alignment vertical="center"/>
    </xf>
    <xf numFmtId="178" fontId="0" fillId="2" borderId="0" xfId="0" applyNumberFormat="1" applyFill="1">
      <alignment vertical="center"/>
    </xf>
    <xf numFmtId="0" fontId="10" fillId="2" borderId="0" xfId="0" applyFont="1" applyFill="1">
      <alignment vertical="center"/>
    </xf>
    <xf numFmtId="0" fontId="4" fillId="2" borderId="1" xfId="0" applyFont="1" applyFill="1" applyBorder="1">
      <alignment vertical="center"/>
    </xf>
    <xf numFmtId="1" fontId="4" fillId="2" borderId="1" xfId="0" applyNumberFormat="1" applyFont="1" applyFill="1" applyBorder="1">
      <alignment vertical="center"/>
    </xf>
    <xf numFmtId="1" fontId="10" fillId="2" borderId="1" xfId="0" applyNumberFormat="1" applyFont="1" applyFill="1" applyBorder="1">
      <alignment vertical="center"/>
    </xf>
    <xf numFmtId="177" fontId="10" fillId="0" borderId="0" xfId="0" applyNumberFormat="1" applyFont="1" applyAlignment="1">
      <alignment horizontal="right" vertical="center"/>
    </xf>
    <xf numFmtId="177" fontId="0" fillId="2" borderId="0" xfId="0" applyNumberFormat="1" applyFill="1">
      <alignment vertical="center"/>
    </xf>
    <xf numFmtId="0" fontId="1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181" fontId="4" fillId="2" borderId="1" xfId="4" applyNumberFormat="1" applyFont="1" applyFill="1" applyBorder="1" applyAlignment="1">
      <alignment vertical="center"/>
    </xf>
    <xf numFmtId="181" fontId="6" fillId="2" borderId="1" xfId="4" applyNumberFormat="1" applyFont="1" applyFill="1" applyBorder="1" applyAlignment="1">
      <alignment vertical="center"/>
    </xf>
    <xf numFmtId="177" fontId="4" fillId="2" borderId="1" xfId="4" applyNumberFormat="1" applyFont="1" applyFill="1" applyBorder="1" applyAlignment="1">
      <alignment vertical="center"/>
    </xf>
    <xf numFmtId="177" fontId="6" fillId="2" borderId="1" xfId="4" applyNumberFormat="1" applyFont="1" applyFill="1" applyBorder="1" applyAlignment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wrapText="1"/>
    </xf>
    <xf numFmtId="3" fontId="4" fillId="0" borderId="1" xfId="0" applyNumberFormat="1" applyFont="1" applyFill="1" applyBorder="1" applyAlignment="1" applyProtection="1">
      <alignment horizontal="right" vertical="center" wrapText="1"/>
    </xf>
    <xf numFmtId="177" fontId="4" fillId="0" borderId="1" xfId="0" applyNumberFormat="1" applyFont="1" applyFill="1" applyBorder="1" applyAlignment="1" applyProtection="1">
      <alignment horizontal="right" vertical="center"/>
    </xf>
    <xf numFmtId="177" fontId="0" fillId="0" borderId="0" xfId="0" applyNumberFormat="1">
      <alignment vertical="center"/>
    </xf>
    <xf numFmtId="0" fontId="4" fillId="0" borderId="16" xfId="0" applyNumberFormat="1" applyFont="1" applyFill="1" applyBorder="1" applyAlignment="1" applyProtection="1">
      <alignment horizontal="right" vertical="center"/>
    </xf>
    <xf numFmtId="0" fontId="4" fillId="0" borderId="3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Alignment="1" applyProtection="1">
      <alignment vertical="center"/>
    </xf>
    <xf numFmtId="0" fontId="23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182" fontId="20" fillId="0" borderId="1" xfId="0" applyNumberFormat="1" applyFont="1" applyFill="1" applyBorder="1" applyAlignment="1">
      <alignment vertical="center"/>
    </xf>
    <xf numFmtId="183" fontId="20" fillId="0" borderId="1" xfId="0" applyNumberFormat="1" applyFont="1" applyFill="1" applyBorder="1" applyAlignment="1">
      <alignment vertical="center"/>
    </xf>
    <xf numFmtId="0" fontId="0" fillId="0" borderId="0" xfId="0" applyFont="1" applyFill="1" applyAlignment="1"/>
    <xf numFmtId="4" fontId="0" fillId="0" borderId="0" xfId="0" applyNumberFormat="1" applyFont="1" applyAlignment="1"/>
    <xf numFmtId="0" fontId="20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182" fontId="27" fillId="0" borderId="1" xfId="0" applyNumberFormat="1" applyFont="1" applyFill="1" applyBorder="1" applyAlignment="1">
      <alignment vertical="center"/>
    </xf>
    <xf numFmtId="183" fontId="27" fillId="0" borderId="1" xfId="0" applyNumberFormat="1" applyFont="1" applyFill="1" applyBorder="1" applyAlignment="1">
      <alignment vertical="center"/>
    </xf>
    <xf numFmtId="0" fontId="0" fillId="0" borderId="0" xfId="0" applyFont="1" applyAlignment="1"/>
    <xf numFmtId="1" fontId="20" fillId="0" borderId="1" xfId="0" applyNumberFormat="1" applyFont="1" applyFill="1" applyBorder="1" applyAlignment="1" applyProtection="1">
      <alignment vertical="center"/>
      <protection locked="0"/>
    </xf>
    <xf numFmtId="0" fontId="28" fillId="0" borderId="0" xfId="0" applyFont="1" applyAlignment="1"/>
    <xf numFmtId="0" fontId="27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182" fontId="20" fillId="0" borderId="1" xfId="0" applyNumberFormat="1" applyFont="1" applyFill="1" applyBorder="1" applyAlignment="1">
      <alignment vertical="center" wrapText="1"/>
    </xf>
    <xf numFmtId="1" fontId="27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0" xfId="0" applyFill="1" applyAlignment="1"/>
    <xf numFmtId="0" fontId="8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left" vertical="center" shrinkToFit="1"/>
    </xf>
    <xf numFmtId="0" fontId="0" fillId="0" borderId="0" xfId="0" applyBorder="1">
      <alignment vertical="center"/>
    </xf>
    <xf numFmtId="184" fontId="10" fillId="2" borderId="0" xfId="0" applyNumberFormat="1" applyFont="1" applyFill="1">
      <alignment vertical="center"/>
    </xf>
    <xf numFmtId="184" fontId="10" fillId="2" borderId="16" xfId="0" applyNumberFormat="1" applyFont="1" applyFill="1" applyBorder="1">
      <alignment vertical="center"/>
    </xf>
    <xf numFmtId="184" fontId="13" fillId="2" borderId="1" xfId="0" applyNumberFormat="1" applyFont="1" applyFill="1" applyBorder="1" applyAlignment="1">
      <alignment horizontal="center" vertical="center" wrapText="1"/>
    </xf>
    <xf numFmtId="184" fontId="13" fillId="0" borderId="5" xfId="0" applyNumberFormat="1" applyFont="1" applyBorder="1" applyAlignment="1">
      <alignment horizontal="center" vertical="center"/>
    </xf>
    <xf numFmtId="184" fontId="4" fillId="2" borderId="1" xfId="4" applyNumberFormat="1" applyFont="1" applyFill="1" applyBorder="1" applyAlignment="1">
      <alignment vertical="center"/>
    </xf>
    <xf numFmtId="184" fontId="6" fillId="2" borderId="1" xfId="4" applyNumberFormat="1" applyFont="1" applyFill="1" applyBorder="1" applyAlignment="1">
      <alignment vertical="center"/>
    </xf>
    <xf numFmtId="184" fontId="0" fillId="2" borderId="0" xfId="0" applyNumberFormat="1" applyFill="1">
      <alignment vertical="center"/>
    </xf>
    <xf numFmtId="184" fontId="6" fillId="0" borderId="0" xfId="4" applyNumberFormat="1" applyFont="1" applyFill="1" applyBorder="1" applyAlignment="1">
      <alignment horizontal="right" vertical="center"/>
    </xf>
    <xf numFmtId="184" fontId="13" fillId="0" borderId="1" xfId="4" applyNumberFormat="1" applyFont="1" applyFill="1" applyBorder="1" applyAlignment="1">
      <alignment horizontal="center" vertical="center"/>
    </xf>
    <xf numFmtId="184" fontId="0" fillId="0" borderId="1" xfId="0" applyNumberFormat="1" applyBorder="1">
      <alignment vertical="center"/>
    </xf>
    <xf numFmtId="184" fontId="30" fillId="0" borderId="0" xfId="0" applyNumberFormat="1" applyFont="1" applyAlignment="1">
      <alignment horizontal="right" vertical="center" shrinkToFit="1"/>
    </xf>
    <xf numFmtId="184" fontId="0" fillId="0" borderId="0" xfId="0" applyNumberFormat="1">
      <alignment vertical="center"/>
    </xf>
    <xf numFmtId="0" fontId="31" fillId="0" borderId="0" xfId="0" applyFont="1" applyFill="1" applyBorder="1" applyAlignment="1"/>
    <xf numFmtId="184" fontId="10" fillId="0" borderId="0" xfId="0" applyNumberFormat="1" applyFont="1">
      <alignment vertical="center"/>
    </xf>
    <xf numFmtId="184" fontId="10" fillId="0" borderId="1" xfId="0" applyNumberFormat="1" applyFont="1" applyBorder="1" applyAlignment="1">
      <alignment horizontal="center" vertical="center"/>
    </xf>
    <xf numFmtId="184" fontId="10" fillId="0" borderId="1" xfId="4" applyNumberFormat="1" applyFont="1" applyBorder="1">
      <alignment vertical="center"/>
    </xf>
    <xf numFmtId="184" fontId="10" fillId="0" borderId="1" xfId="0" applyNumberFormat="1" applyFont="1" applyBorder="1">
      <alignment vertical="center"/>
    </xf>
    <xf numFmtId="184" fontId="23" fillId="0" borderId="0" xfId="0" applyNumberFormat="1" applyFo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3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2" fillId="0" borderId="0" xfId="0" applyNumberFormat="1" applyFont="1" applyFill="1" applyAlignment="1" applyProtection="1">
      <alignment horizontal="center" vertical="center"/>
    </xf>
    <xf numFmtId="0" fontId="4" fillId="0" borderId="16" xfId="0" applyNumberFormat="1" applyFont="1" applyFill="1" applyBorder="1" applyAlignment="1" applyProtection="1">
      <alignment horizontal="right" vertical="center"/>
    </xf>
    <xf numFmtId="177" fontId="12" fillId="2" borderId="0" xfId="0" applyNumberFormat="1" applyFont="1" applyFill="1" applyAlignment="1">
      <alignment horizontal="center"/>
    </xf>
    <xf numFmtId="4" fontId="10" fillId="2" borderId="17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24" fillId="0" borderId="0" xfId="0" applyFont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10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/>
    </xf>
    <xf numFmtId="0" fontId="13" fillId="0" borderId="1" xfId="0" applyFont="1" applyFill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1" fillId="0" borderId="16" xfId="3" applyNumberFormat="1" applyFont="1" applyFill="1" applyBorder="1" applyAlignment="1" applyProtection="1">
      <alignment horizontal="left" vertical="center"/>
    </xf>
    <xf numFmtId="0" fontId="6" fillId="0" borderId="1" xfId="3" applyNumberFormat="1" applyFont="1" applyFill="1" applyBorder="1" applyAlignment="1" applyProtection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2" fillId="0" borderId="0" xfId="3" applyFont="1" applyFill="1" applyAlignment="1">
      <alignment horizontal="center" vertical="center"/>
    </xf>
    <xf numFmtId="0" fontId="4" fillId="0" borderId="16" xfId="3" applyNumberFormat="1" applyFont="1" applyFill="1" applyBorder="1" applyAlignment="1" applyProtection="1">
      <alignment horizontal="left" vertical="center"/>
    </xf>
    <xf numFmtId="0" fontId="5" fillId="0" borderId="0" xfId="3" applyFont="1" applyAlignment="1">
      <alignment horizontal="center" vertical="center"/>
    </xf>
    <xf numFmtId="0" fontId="6" fillId="0" borderId="1" xfId="3" applyNumberFormat="1" applyFont="1" applyFill="1" applyBorder="1" applyAlignment="1" applyProtection="1">
      <alignment horizontal="center" vertical="center" wrapText="1"/>
    </xf>
    <xf numFmtId="0" fontId="1" fillId="0" borderId="16" xfId="2" applyNumberFormat="1" applyFont="1" applyFill="1" applyBorder="1" applyAlignment="1" applyProtection="1">
      <alignment horizontal="left" vertical="center"/>
    </xf>
    <xf numFmtId="0" fontId="3" fillId="0" borderId="1" xfId="2" applyNumberFormat="1" applyFont="1" applyFill="1" applyBorder="1" applyAlignment="1" applyProtection="1">
      <alignment horizontal="center" vertical="center"/>
    </xf>
  </cellXfs>
  <cellStyles count="5">
    <cellStyle name="常规" xfId="0" builtinId="0"/>
    <cellStyle name="常规 2" xfId="1"/>
    <cellStyle name="常规 20" xfId="2"/>
    <cellStyle name="常规 3" xfId="3"/>
    <cellStyle name="千位分隔" xfId="4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&#24180;&#36130;&#25919;&#24635;&#20915;&#31639;&#25968;&#25454;&#65288;&#26410;&#25209;&#22797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I~1/LOCALS~1/Temp/Rar$DIa0.530/2016&#24180;&#24635;&#20915;&#3163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sheet2"/>
      <sheetName val="L06"/>
      <sheetName val="L07"/>
      <sheetName val="L08"/>
      <sheetName val="L09"/>
      <sheetName val="sheet3"/>
      <sheetName val="L10"/>
      <sheetName val="L11"/>
      <sheetName val="sheet4"/>
      <sheetName val="L12"/>
      <sheetName val="L13"/>
      <sheetName val="L14"/>
      <sheetName val="L15"/>
      <sheetName val="sheet5"/>
      <sheetName val="L16"/>
      <sheetName val="L17"/>
      <sheetName val="L18"/>
      <sheetName val="L19"/>
      <sheetName val="L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C6">
            <v>103413</v>
          </cell>
          <cell r="P6">
            <v>97713</v>
          </cell>
          <cell r="Z6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sheet2"/>
      <sheetName val="L06"/>
      <sheetName val="L07"/>
      <sheetName val="L08"/>
      <sheetName val="L09"/>
      <sheetName val="sheet3"/>
      <sheetName val="L10"/>
      <sheetName val="L11"/>
      <sheetName val="sheet4"/>
      <sheetName val="L12"/>
      <sheetName val="L13"/>
      <sheetName val="L14"/>
      <sheetName val="L15"/>
      <sheetName val="sheet5"/>
      <sheetName val="L16"/>
      <sheetName val="L17"/>
      <sheetName val="L18"/>
      <sheetName val="L19"/>
      <sheetName val="L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E5">
            <v>0</v>
          </cell>
          <cell r="J5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A2" sqref="A2"/>
    </sheetView>
  </sheetViews>
  <sheetFormatPr defaultColWidth="9" defaultRowHeight="13.5"/>
  <cols>
    <col min="1" max="1" width="84.5" customWidth="1"/>
  </cols>
  <sheetData>
    <row r="1" spans="1:1" ht="22.5">
      <c r="A1" s="84" t="s">
        <v>194</v>
      </c>
    </row>
    <row r="2" spans="1:1" ht="47.25" customHeight="1">
      <c r="A2" s="116" t="s">
        <v>195</v>
      </c>
    </row>
    <row r="3" spans="1:1" ht="47.25" customHeight="1">
      <c r="A3" s="170" t="s">
        <v>196</v>
      </c>
    </row>
    <row r="4" spans="1:1" ht="47.25" customHeight="1">
      <c r="A4" s="171" t="s">
        <v>197</v>
      </c>
    </row>
    <row r="5" spans="1:1" ht="47.25" customHeight="1">
      <c r="A5" s="171" t="s">
        <v>198</v>
      </c>
    </row>
    <row r="6" spans="1:1" ht="47.25" customHeight="1">
      <c r="A6" s="171" t="s">
        <v>199</v>
      </c>
    </row>
    <row r="7" spans="1:1" ht="47.25" customHeight="1">
      <c r="A7" s="171" t="s">
        <v>200</v>
      </c>
    </row>
    <row r="8" spans="1:1" ht="47.25" customHeight="1">
      <c r="A8" s="170" t="s">
        <v>201</v>
      </c>
    </row>
    <row r="9" spans="1:1" ht="47.25" customHeight="1">
      <c r="A9" s="171" t="s">
        <v>202</v>
      </c>
    </row>
    <row r="10" spans="1:1" ht="47.25" customHeight="1">
      <c r="A10" s="171" t="s">
        <v>203</v>
      </c>
    </row>
    <row r="11" spans="1:1" ht="47.25" customHeight="1">
      <c r="A11" s="171" t="s">
        <v>204</v>
      </c>
    </row>
  </sheetData>
  <phoneticPr fontId="21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L10" sqref="L10"/>
    </sheetView>
  </sheetViews>
  <sheetFormatPr defaultRowHeight="13.5"/>
  <cols>
    <col min="1" max="1" width="30.75" style="172" customWidth="1"/>
    <col min="2" max="2" width="13.875" style="242" customWidth="1"/>
    <col min="3" max="3" width="12.125" style="242" hidden="1" customWidth="1"/>
    <col min="4" max="4" width="14.625" style="242" customWidth="1"/>
    <col min="5" max="5" width="16.625" style="172" customWidth="1"/>
    <col min="6" max="6" width="19.125" style="179" customWidth="1"/>
    <col min="7" max="7" width="9.75" style="172" bestFit="1" customWidth="1"/>
    <col min="8" max="16384" width="9" style="172"/>
  </cols>
  <sheetData>
    <row r="1" spans="1:8" ht="24" customHeight="1">
      <c r="A1" s="172" t="s">
        <v>1156</v>
      </c>
    </row>
    <row r="2" spans="1:8" ht="19.5" customHeight="1">
      <c r="A2" s="263" t="s">
        <v>415</v>
      </c>
      <c r="B2" s="263"/>
      <c r="C2" s="263"/>
      <c r="D2" s="263"/>
      <c r="E2" s="263" t="s">
        <v>415</v>
      </c>
      <c r="F2" s="263"/>
    </row>
    <row r="3" spans="1:8">
      <c r="A3" s="174"/>
      <c r="B3" s="236"/>
      <c r="C3" s="236"/>
      <c r="D3" s="237"/>
      <c r="E3" s="174"/>
      <c r="F3" s="178" t="s">
        <v>207</v>
      </c>
    </row>
    <row r="4" spans="1:8" ht="25.5" customHeight="1">
      <c r="A4" s="181" t="s">
        <v>867</v>
      </c>
      <c r="B4" s="238" t="s">
        <v>263</v>
      </c>
      <c r="C4" s="238" t="s">
        <v>866</v>
      </c>
      <c r="D4" s="239" t="s">
        <v>416</v>
      </c>
      <c r="E4" s="182" t="s">
        <v>877</v>
      </c>
      <c r="F4" s="183" t="s">
        <v>876</v>
      </c>
    </row>
    <row r="5" spans="1:8" ht="24.95" customHeight="1">
      <c r="A5" s="97" t="s">
        <v>212</v>
      </c>
      <c r="B5" s="240">
        <f>SUM(B6:B19)</f>
        <v>24418</v>
      </c>
      <c r="C5" s="240">
        <f>SUM(C6:C19)</f>
        <v>19486</v>
      </c>
      <c r="D5" s="240">
        <f>SUM(D6:D19)</f>
        <v>21626</v>
      </c>
      <c r="E5" s="184">
        <f t="shared" ref="E5:E27" si="0">IF(B5=0,0,D5/B5*100)</f>
        <v>88.565812105823568</v>
      </c>
      <c r="F5" s="186">
        <f t="shared" ref="F5:F23" si="1">IF(C5=0,0,(D5-C5)/C5*100)</f>
        <v>10.982243662116391</v>
      </c>
    </row>
    <row r="6" spans="1:8" ht="24.95" customHeight="1">
      <c r="A6" s="175" t="s">
        <v>868</v>
      </c>
      <c r="B6" s="240">
        <f>9497</f>
        <v>9497</v>
      </c>
      <c r="C6" s="240">
        <v>8647</v>
      </c>
      <c r="D6" s="240">
        <v>9809</v>
      </c>
      <c r="E6" s="184">
        <f t="shared" si="0"/>
        <v>103.28524797304412</v>
      </c>
      <c r="F6" s="186">
        <f t="shared" si="1"/>
        <v>13.438186654330982</v>
      </c>
      <c r="G6" s="173"/>
      <c r="H6" s="174"/>
    </row>
    <row r="7" spans="1:8" ht="24.95" customHeight="1">
      <c r="A7" s="175" t="s">
        <v>869</v>
      </c>
      <c r="B7" s="240">
        <v>1970</v>
      </c>
      <c r="C7" s="240">
        <v>1510</v>
      </c>
      <c r="D7" s="240">
        <v>1467</v>
      </c>
      <c r="E7" s="184">
        <f t="shared" si="0"/>
        <v>74.467005076142129</v>
      </c>
      <c r="F7" s="186">
        <f t="shared" si="1"/>
        <v>-2.8476821192052979</v>
      </c>
    </row>
    <row r="8" spans="1:8" ht="24.95" customHeight="1">
      <c r="A8" s="175" t="s">
        <v>870</v>
      </c>
      <c r="B8" s="240">
        <v>748</v>
      </c>
      <c r="C8" s="240">
        <v>573</v>
      </c>
      <c r="D8" s="240">
        <v>430</v>
      </c>
      <c r="E8" s="184">
        <f t="shared" si="0"/>
        <v>57.486631016042779</v>
      </c>
      <c r="F8" s="186">
        <f>IF(C8=0,0,(D8-C8)/C8*100)</f>
        <v>-24.956369982547994</v>
      </c>
    </row>
    <row r="9" spans="1:8" ht="24.95" customHeight="1">
      <c r="A9" s="175" t="s">
        <v>871</v>
      </c>
      <c r="B9" s="240"/>
      <c r="C9" s="240"/>
      <c r="D9" s="240"/>
      <c r="E9" s="184">
        <f t="shared" si="0"/>
        <v>0</v>
      </c>
      <c r="F9" s="186">
        <f>IF(C9=0,0,(D9-C9)/C9*100)</f>
        <v>0</v>
      </c>
    </row>
    <row r="10" spans="1:8" ht="24.95" customHeight="1">
      <c r="A10" s="175" t="s">
        <v>872</v>
      </c>
      <c r="B10" s="240">
        <v>1886</v>
      </c>
      <c r="C10" s="240">
        <v>1592</v>
      </c>
      <c r="D10" s="240">
        <v>1417</v>
      </c>
      <c r="E10" s="184">
        <f t="shared" si="0"/>
        <v>75.132555673382811</v>
      </c>
      <c r="F10" s="186">
        <f t="shared" si="1"/>
        <v>-10.992462311557789</v>
      </c>
    </row>
    <row r="11" spans="1:8" ht="24.95" customHeight="1">
      <c r="A11" s="175" t="s">
        <v>179</v>
      </c>
      <c r="B11" s="240">
        <v>1321</v>
      </c>
      <c r="C11" s="240">
        <v>1003</v>
      </c>
      <c r="D11" s="240">
        <v>708</v>
      </c>
      <c r="E11" s="184">
        <f t="shared" si="0"/>
        <v>53.595760787282366</v>
      </c>
      <c r="F11" s="186">
        <f>IF(C11=0,0,(D11-C11)/C11*100)</f>
        <v>-29.411764705882355</v>
      </c>
    </row>
    <row r="12" spans="1:8" ht="24.95" customHeight="1">
      <c r="A12" s="175" t="s">
        <v>180</v>
      </c>
      <c r="B12" s="240">
        <v>715</v>
      </c>
      <c r="C12" s="240">
        <v>543</v>
      </c>
      <c r="D12" s="240">
        <v>1158</v>
      </c>
      <c r="E12" s="184">
        <f t="shared" si="0"/>
        <v>161.95804195804195</v>
      </c>
      <c r="F12" s="186">
        <f>IF(C12=0,0,(D12-C12)/C12*100)</f>
        <v>113.25966850828731</v>
      </c>
    </row>
    <row r="13" spans="1:8" ht="24.95" customHeight="1">
      <c r="A13" s="175" t="s">
        <v>181</v>
      </c>
      <c r="B13" s="240">
        <v>1425</v>
      </c>
      <c r="C13" s="240">
        <v>1081</v>
      </c>
      <c r="D13" s="240">
        <v>1482</v>
      </c>
      <c r="E13" s="184">
        <f t="shared" si="0"/>
        <v>104</v>
      </c>
      <c r="F13" s="186">
        <f>IF(C13=0,0,(D13-C13)/C13*100)</f>
        <v>37.095282146160962</v>
      </c>
    </row>
    <row r="14" spans="1:8" ht="24.95" customHeight="1">
      <c r="A14" s="175" t="s">
        <v>182</v>
      </c>
      <c r="B14" s="240">
        <v>1008</v>
      </c>
      <c r="C14" s="240">
        <v>764</v>
      </c>
      <c r="D14" s="240">
        <v>1914</v>
      </c>
      <c r="E14" s="184">
        <f t="shared" si="0"/>
        <v>189.88095238095238</v>
      </c>
      <c r="F14" s="186">
        <f>IF(C14=0,0,(D14-C14)/C14*100)</f>
        <v>150.52356020942409</v>
      </c>
    </row>
    <row r="15" spans="1:8" ht="24.95" customHeight="1">
      <c r="A15" s="175" t="s">
        <v>183</v>
      </c>
      <c r="B15" s="240">
        <v>6</v>
      </c>
      <c r="C15" s="240">
        <v>4</v>
      </c>
      <c r="D15" s="240">
        <v>10</v>
      </c>
      <c r="E15" s="184">
        <f t="shared" si="0"/>
        <v>166.66666666666669</v>
      </c>
      <c r="F15" s="186">
        <f t="shared" si="1"/>
        <v>150</v>
      </c>
    </row>
    <row r="16" spans="1:8" ht="24.95" customHeight="1">
      <c r="A16" s="176" t="s">
        <v>184</v>
      </c>
      <c r="B16" s="240">
        <v>3522</v>
      </c>
      <c r="C16" s="240">
        <v>2733</v>
      </c>
      <c r="D16" s="240">
        <v>1357</v>
      </c>
      <c r="E16" s="184">
        <f t="shared" si="0"/>
        <v>38.52924474730267</v>
      </c>
      <c r="F16" s="186">
        <f t="shared" si="1"/>
        <v>-50.347603366264181</v>
      </c>
    </row>
    <row r="17" spans="1:7" ht="24.95" customHeight="1">
      <c r="A17" s="176" t="s">
        <v>185</v>
      </c>
      <c r="B17" s="240">
        <v>2320</v>
      </c>
      <c r="C17" s="240">
        <v>1036</v>
      </c>
      <c r="D17" s="240">
        <v>1874</v>
      </c>
      <c r="E17" s="184">
        <f t="shared" si="0"/>
        <v>80.775862068965523</v>
      </c>
      <c r="F17" s="186">
        <f t="shared" si="1"/>
        <v>80.888030888030897</v>
      </c>
    </row>
    <row r="18" spans="1:7" ht="24.95" customHeight="1">
      <c r="A18" s="176" t="s">
        <v>186</v>
      </c>
      <c r="B18" s="240"/>
      <c r="C18" s="240"/>
      <c r="D18" s="240"/>
      <c r="E18" s="184">
        <f t="shared" si="0"/>
        <v>0</v>
      </c>
      <c r="F18" s="186">
        <f t="shared" si="1"/>
        <v>0</v>
      </c>
    </row>
    <row r="19" spans="1:7" ht="24.95" customHeight="1">
      <c r="A19" s="177" t="s">
        <v>187</v>
      </c>
      <c r="B19" s="240"/>
      <c r="C19" s="240"/>
      <c r="D19" s="240"/>
      <c r="E19" s="184">
        <f t="shared" si="0"/>
        <v>0</v>
      </c>
      <c r="F19" s="186">
        <f t="shared" si="1"/>
        <v>0</v>
      </c>
    </row>
    <row r="20" spans="1:7" ht="24.95" customHeight="1">
      <c r="A20" s="97" t="s">
        <v>227</v>
      </c>
      <c r="B20" s="240">
        <f>SUM(B21:B26)</f>
        <v>983</v>
      </c>
      <c r="C20" s="240">
        <f>SUM(C21:C26)</f>
        <v>1402</v>
      </c>
      <c r="D20" s="240">
        <f>SUM(D21:D26)</f>
        <v>7158</v>
      </c>
      <c r="E20" s="184">
        <f t="shared" si="0"/>
        <v>728.17904374364196</v>
      </c>
      <c r="F20" s="186">
        <f t="shared" si="1"/>
        <v>410.55634807417977</v>
      </c>
    </row>
    <row r="21" spans="1:7" ht="24.95" customHeight="1">
      <c r="A21" s="177" t="s">
        <v>188</v>
      </c>
      <c r="B21" s="240">
        <v>415</v>
      </c>
      <c r="C21" s="240">
        <v>827</v>
      </c>
      <c r="D21" s="240">
        <v>1251</v>
      </c>
      <c r="E21" s="184">
        <f t="shared" si="0"/>
        <v>301.4457831325301</v>
      </c>
      <c r="F21" s="186">
        <f t="shared" si="1"/>
        <v>51.269649334945591</v>
      </c>
    </row>
    <row r="22" spans="1:7" ht="24.95" customHeight="1">
      <c r="A22" s="177" t="s">
        <v>189</v>
      </c>
      <c r="B22" s="240">
        <v>169</v>
      </c>
      <c r="C22" s="240">
        <v>169</v>
      </c>
      <c r="D22" s="240">
        <v>4252</v>
      </c>
      <c r="E22" s="184">
        <f t="shared" si="0"/>
        <v>2515.9763313609469</v>
      </c>
      <c r="F22" s="186">
        <f t="shared" si="1"/>
        <v>2415.9763313609469</v>
      </c>
    </row>
    <row r="23" spans="1:7" ht="24.95" customHeight="1">
      <c r="A23" s="177" t="s">
        <v>190</v>
      </c>
      <c r="B23" s="240">
        <v>200</v>
      </c>
      <c r="C23" s="240">
        <v>200</v>
      </c>
      <c r="D23" s="240">
        <v>941</v>
      </c>
      <c r="E23" s="184">
        <f t="shared" si="0"/>
        <v>470.5</v>
      </c>
      <c r="F23" s="186">
        <f t="shared" si="1"/>
        <v>370.5</v>
      </c>
      <c r="G23" s="173"/>
    </row>
    <row r="24" spans="1:7" ht="24.95" customHeight="1">
      <c r="A24" s="100" t="s">
        <v>191</v>
      </c>
      <c r="B24" s="240"/>
      <c r="C24" s="240"/>
      <c r="D24" s="240"/>
      <c r="E24" s="184">
        <f t="shared" si="0"/>
        <v>0</v>
      </c>
      <c r="F24" s="186"/>
      <c r="G24" s="173"/>
    </row>
    <row r="25" spans="1:7" ht="24.95" customHeight="1">
      <c r="A25" s="177" t="s">
        <v>192</v>
      </c>
      <c r="B25" s="240">
        <v>199</v>
      </c>
      <c r="C25" s="240">
        <v>206</v>
      </c>
      <c r="D25" s="240">
        <v>260</v>
      </c>
      <c r="E25" s="184">
        <f t="shared" si="0"/>
        <v>130.6532663316583</v>
      </c>
      <c r="F25" s="186">
        <f>IF(C25=0,0,(D25-C25)/C25*100)</f>
        <v>26.21359223300971</v>
      </c>
    </row>
    <row r="26" spans="1:7" ht="24.95" customHeight="1">
      <c r="A26" s="100" t="s">
        <v>193</v>
      </c>
      <c r="B26" s="240"/>
      <c r="C26" s="240"/>
      <c r="D26" s="240">
        <v>454</v>
      </c>
      <c r="E26" s="184">
        <f t="shared" si="0"/>
        <v>0</v>
      </c>
      <c r="F26" s="186">
        <f>IF(C26=0,0,(D26-C26)/C26*100)</f>
        <v>0</v>
      </c>
      <c r="G26" s="173"/>
    </row>
    <row r="27" spans="1:7" ht="28.5" customHeight="1">
      <c r="A27" s="180" t="s">
        <v>875</v>
      </c>
      <c r="B27" s="241">
        <f>B5+B20</f>
        <v>25401</v>
      </c>
      <c r="C27" s="241">
        <f>C5+C20</f>
        <v>20888</v>
      </c>
      <c r="D27" s="241">
        <f>D5+D20</f>
        <v>28784</v>
      </c>
      <c r="E27" s="185">
        <f t="shared" si="0"/>
        <v>113.31837329239008</v>
      </c>
      <c r="F27" s="187">
        <f>IF(C27=0,0,(D27-C27)/C27*100)</f>
        <v>37.801608579088466</v>
      </c>
    </row>
    <row r="28" spans="1:7" ht="33" customHeight="1">
      <c r="A28" s="264" t="s">
        <v>873</v>
      </c>
      <c r="B28" s="264"/>
      <c r="C28" s="264"/>
      <c r="D28" s="264"/>
      <c r="E28" s="264"/>
      <c r="F28" s="264"/>
    </row>
  </sheetData>
  <mergeCells count="2">
    <mergeCell ref="A2:F2"/>
    <mergeCell ref="A28:F28"/>
  </mergeCells>
  <phoneticPr fontId="1" type="noConversion"/>
  <pageMargins left="0.57999999999999996" right="0.17" top="0.56000000000000005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1385"/>
  <sheetViews>
    <sheetView showZeros="0" workbookViewId="0">
      <selection activeCell="V4" sqref="V4:V6"/>
    </sheetView>
  </sheetViews>
  <sheetFormatPr defaultColWidth="12.125" defaultRowHeight="17.100000000000001" customHeight="1"/>
  <cols>
    <col min="1" max="1" width="9.5" customWidth="1"/>
    <col min="2" max="2" width="34.125" customWidth="1"/>
    <col min="3" max="19" width="15.5" hidden="1" customWidth="1"/>
    <col min="20" max="21" width="15.5" customWidth="1"/>
    <col min="22" max="22" width="15.5" style="192" customWidth="1"/>
    <col min="23" max="255" width="12.125" customWidth="1"/>
  </cols>
  <sheetData>
    <row r="1" spans="1:22" ht="17.100000000000001" customHeight="1">
      <c r="A1" s="172" t="s">
        <v>1155</v>
      </c>
    </row>
    <row r="2" spans="1:22" ht="33.950000000000003" customHeight="1">
      <c r="A2" s="266" t="s">
        <v>935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</row>
    <row r="3" spans="1:22" ht="16.899999999999999" customHeight="1">
      <c r="A3" s="267" t="s">
        <v>1114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</row>
    <row r="4" spans="1:22" s="188" customFormat="1" ht="16.899999999999999" customHeight="1">
      <c r="A4" s="265" t="s">
        <v>878</v>
      </c>
      <c r="B4" s="265" t="s">
        <v>879</v>
      </c>
      <c r="C4" s="265" t="s">
        <v>263</v>
      </c>
      <c r="D4" s="268" t="s">
        <v>888</v>
      </c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5" t="s">
        <v>889</v>
      </c>
      <c r="U4" s="265" t="s">
        <v>416</v>
      </c>
      <c r="V4" s="269" t="s">
        <v>936</v>
      </c>
    </row>
    <row r="5" spans="1:22" s="189" customFormat="1" ht="16.899999999999999" customHeight="1">
      <c r="A5" s="265"/>
      <c r="B5" s="265"/>
      <c r="C5" s="265"/>
      <c r="D5" s="265" t="s">
        <v>794</v>
      </c>
      <c r="E5" s="265" t="s">
        <v>890</v>
      </c>
      <c r="F5" s="265" t="s">
        <v>891</v>
      </c>
      <c r="G5" s="265" t="s">
        <v>892</v>
      </c>
      <c r="H5" s="265" t="s">
        <v>893</v>
      </c>
      <c r="I5" s="265" t="s">
        <v>894</v>
      </c>
      <c r="J5" s="265" t="s">
        <v>895</v>
      </c>
      <c r="K5" s="265" t="s">
        <v>896</v>
      </c>
      <c r="L5" s="265" t="s">
        <v>897</v>
      </c>
      <c r="M5" s="265" t="s">
        <v>898</v>
      </c>
      <c r="N5" s="265" t="s">
        <v>899</v>
      </c>
      <c r="O5" s="265" t="s">
        <v>900</v>
      </c>
      <c r="P5" s="265" t="s">
        <v>901</v>
      </c>
      <c r="Q5" s="265" t="s">
        <v>902</v>
      </c>
      <c r="R5" s="265" t="s">
        <v>903</v>
      </c>
      <c r="S5" s="265" t="s">
        <v>904</v>
      </c>
      <c r="T5" s="265"/>
      <c r="U5" s="265"/>
      <c r="V5" s="269"/>
    </row>
    <row r="6" spans="1:22" s="189" customFormat="1" ht="16.899999999999999" customHeight="1">
      <c r="A6" s="265"/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9"/>
    </row>
    <row r="7" spans="1:22" ht="16.899999999999999" customHeight="1">
      <c r="A7" s="86"/>
      <c r="B7" s="85" t="s">
        <v>249</v>
      </c>
      <c r="C7" s="87">
        <f t="shared" ref="C7:T7" si="0">SUM(C8,C37,C46,C52,C65,C76,C87,C93,C114,C127,C143,C150,C161,C169,C178,C183,C189,C199,C206,C210,C216,C217,C220,C224)</f>
        <v>9772</v>
      </c>
      <c r="D7" s="87">
        <f t="shared" si="0"/>
        <v>76812</v>
      </c>
      <c r="E7" s="87">
        <f t="shared" si="0"/>
        <v>0</v>
      </c>
      <c r="F7" s="190">
        <f t="shared" si="0"/>
        <v>60740</v>
      </c>
      <c r="G7" s="87">
        <f t="shared" si="0"/>
        <v>9202</v>
      </c>
      <c r="H7" s="190">
        <f t="shared" si="0"/>
        <v>710</v>
      </c>
      <c r="I7" s="87">
        <f t="shared" si="0"/>
        <v>0</v>
      </c>
      <c r="J7" s="87">
        <f t="shared" si="0"/>
        <v>0</v>
      </c>
      <c r="K7" s="87">
        <f t="shared" si="0"/>
        <v>0</v>
      </c>
      <c r="L7" s="190">
        <f t="shared" si="0"/>
        <v>0</v>
      </c>
      <c r="M7" s="87">
        <f t="shared" si="0"/>
        <v>0</v>
      </c>
      <c r="N7" s="87">
        <f t="shared" si="0"/>
        <v>6014</v>
      </c>
      <c r="O7" s="87">
        <f t="shared" si="0"/>
        <v>146</v>
      </c>
      <c r="P7" s="87">
        <f t="shared" si="0"/>
        <v>0</v>
      </c>
      <c r="Q7" s="87">
        <f t="shared" si="0"/>
        <v>0</v>
      </c>
      <c r="R7" s="87">
        <f t="shared" si="0"/>
        <v>0</v>
      </c>
      <c r="S7" s="87">
        <f t="shared" si="0"/>
        <v>0</v>
      </c>
      <c r="T7" s="87">
        <f t="shared" si="0"/>
        <v>86584</v>
      </c>
      <c r="U7" s="87">
        <v>86434</v>
      </c>
      <c r="V7" s="191">
        <f>U7/T7*100</f>
        <v>99.826757830546057</v>
      </c>
    </row>
    <row r="8" spans="1:22" ht="16.899999999999999" customHeight="1">
      <c r="A8" s="86">
        <v>201</v>
      </c>
      <c r="B8" s="90" t="s">
        <v>419</v>
      </c>
      <c r="C8" s="87">
        <f t="shared" ref="C8:T8" si="1">SUM(C9:C36)</f>
        <v>0</v>
      </c>
      <c r="D8" s="87">
        <f t="shared" si="1"/>
        <v>8169</v>
      </c>
      <c r="E8" s="87">
        <f t="shared" si="1"/>
        <v>0</v>
      </c>
      <c r="F8" s="190">
        <f t="shared" si="1"/>
        <v>2619</v>
      </c>
      <c r="G8" s="87">
        <f t="shared" si="1"/>
        <v>42</v>
      </c>
      <c r="H8" s="190">
        <f t="shared" si="1"/>
        <v>8</v>
      </c>
      <c r="I8" s="87">
        <f t="shared" si="1"/>
        <v>0</v>
      </c>
      <c r="J8" s="87">
        <f t="shared" si="1"/>
        <v>0</v>
      </c>
      <c r="K8" s="87">
        <f t="shared" si="1"/>
        <v>0</v>
      </c>
      <c r="L8" s="190">
        <f t="shared" si="1"/>
        <v>0</v>
      </c>
      <c r="M8" s="87">
        <f t="shared" si="1"/>
        <v>0</v>
      </c>
      <c r="N8" s="87">
        <f t="shared" si="1"/>
        <v>5500</v>
      </c>
      <c r="O8" s="87">
        <f t="shared" si="1"/>
        <v>0</v>
      </c>
      <c r="P8" s="87">
        <f t="shared" si="1"/>
        <v>0</v>
      </c>
      <c r="Q8" s="87">
        <f t="shared" si="1"/>
        <v>0</v>
      </c>
      <c r="R8" s="87">
        <f t="shared" si="1"/>
        <v>0</v>
      </c>
      <c r="S8" s="87">
        <f t="shared" si="1"/>
        <v>0</v>
      </c>
      <c r="T8" s="87">
        <f t="shared" si="1"/>
        <v>8169</v>
      </c>
      <c r="U8" s="87">
        <v>8169</v>
      </c>
      <c r="V8" s="191">
        <f>U8/T8*100</f>
        <v>100</v>
      </c>
    </row>
    <row r="9" spans="1:22" ht="16.899999999999999" customHeight="1">
      <c r="A9" s="86">
        <v>20101</v>
      </c>
      <c r="B9" s="86" t="s">
        <v>420</v>
      </c>
      <c r="C9" s="87">
        <v>0</v>
      </c>
      <c r="D9" s="87">
        <f t="shared" ref="D9:D36" si="2">SUM(E9:S9)</f>
        <v>27</v>
      </c>
      <c r="E9" s="87">
        <v>0</v>
      </c>
      <c r="F9" s="190">
        <v>27</v>
      </c>
      <c r="G9" s="87">
        <v>0</v>
      </c>
      <c r="H9" s="190">
        <v>0</v>
      </c>
      <c r="I9" s="87">
        <v>0</v>
      </c>
      <c r="J9" s="87">
        <v>0</v>
      </c>
      <c r="K9" s="87">
        <v>0</v>
      </c>
      <c r="L9" s="190">
        <v>0</v>
      </c>
      <c r="M9" s="87">
        <v>0</v>
      </c>
      <c r="N9" s="87">
        <v>0</v>
      </c>
      <c r="O9" s="87">
        <v>0</v>
      </c>
      <c r="P9" s="87">
        <v>0</v>
      </c>
      <c r="Q9" s="87">
        <v>0</v>
      </c>
      <c r="R9" s="87">
        <v>0</v>
      </c>
      <c r="S9" s="87">
        <v>0</v>
      </c>
      <c r="T9" s="87">
        <f t="shared" ref="T9:T36" si="3">C9+D9</f>
        <v>27</v>
      </c>
      <c r="U9" s="87">
        <v>27</v>
      </c>
      <c r="V9" s="191">
        <f>U9/T9*100</f>
        <v>100</v>
      </c>
    </row>
    <row r="10" spans="1:22" ht="16.899999999999999" customHeight="1">
      <c r="A10" s="86">
        <v>20102</v>
      </c>
      <c r="B10" s="86" t="s">
        <v>421</v>
      </c>
      <c r="C10" s="87">
        <v>0</v>
      </c>
      <c r="D10" s="87">
        <f t="shared" si="2"/>
        <v>0</v>
      </c>
      <c r="E10" s="87">
        <v>0</v>
      </c>
      <c r="F10" s="190">
        <v>0</v>
      </c>
      <c r="G10" s="87">
        <v>0</v>
      </c>
      <c r="H10" s="190">
        <v>0</v>
      </c>
      <c r="I10" s="87">
        <v>0</v>
      </c>
      <c r="J10" s="87">
        <v>0</v>
      </c>
      <c r="K10" s="87">
        <v>0</v>
      </c>
      <c r="L10" s="190">
        <v>0</v>
      </c>
      <c r="M10" s="87">
        <v>0</v>
      </c>
      <c r="N10" s="87">
        <v>0</v>
      </c>
      <c r="O10" s="87">
        <v>0</v>
      </c>
      <c r="P10" s="87">
        <v>0</v>
      </c>
      <c r="Q10" s="87">
        <v>0</v>
      </c>
      <c r="R10" s="87">
        <v>0</v>
      </c>
      <c r="S10" s="87">
        <v>0</v>
      </c>
      <c r="T10" s="87">
        <f t="shared" si="3"/>
        <v>0</v>
      </c>
      <c r="U10" s="87">
        <v>0</v>
      </c>
      <c r="V10" s="191"/>
    </row>
    <row r="11" spans="1:22" ht="16.899999999999999" customHeight="1">
      <c r="A11" s="86">
        <v>20103</v>
      </c>
      <c r="B11" s="86" t="s">
        <v>422</v>
      </c>
      <c r="C11" s="87">
        <v>0</v>
      </c>
      <c r="D11" s="87">
        <f t="shared" si="2"/>
        <v>4051</v>
      </c>
      <c r="E11" s="87">
        <v>0</v>
      </c>
      <c r="F11" s="190">
        <v>1051</v>
      </c>
      <c r="G11" s="87">
        <v>0</v>
      </c>
      <c r="H11" s="190">
        <v>0</v>
      </c>
      <c r="I11" s="87">
        <v>0</v>
      </c>
      <c r="J11" s="87">
        <v>0</v>
      </c>
      <c r="K11" s="87">
        <v>0</v>
      </c>
      <c r="L11" s="190">
        <v>0</v>
      </c>
      <c r="M11" s="87">
        <v>0</v>
      </c>
      <c r="N11" s="87">
        <v>3000</v>
      </c>
      <c r="O11" s="87">
        <v>0</v>
      </c>
      <c r="P11" s="87">
        <v>0</v>
      </c>
      <c r="Q11" s="87">
        <v>0</v>
      </c>
      <c r="R11" s="87">
        <v>0</v>
      </c>
      <c r="S11" s="87">
        <v>0</v>
      </c>
      <c r="T11" s="87">
        <f t="shared" si="3"/>
        <v>4051</v>
      </c>
      <c r="U11" s="87">
        <v>4051</v>
      </c>
      <c r="V11" s="191">
        <f>U11/T11*100</f>
        <v>100</v>
      </c>
    </row>
    <row r="12" spans="1:22" ht="16.899999999999999" customHeight="1">
      <c r="A12" s="86">
        <v>20104</v>
      </c>
      <c r="B12" s="86" t="s">
        <v>423</v>
      </c>
      <c r="C12" s="87">
        <v>0</v>
      </c>
      <c r="D12" s="87">
        <f t="shared" si="2"/>
        <v>938</v>
      </c>
      <c r="E12" s="87">
        <v>0</v>
      </c>
      <c r="F12" s="190">
        <v>938</v>
      </c>
      <c r="G12" s="87">
        <v>0</v>
      </c>
      <c r="H12" s="190">
        <v>0</v>
      </c>
      <c r="I12" s="87">
        <v>0</v>
      </c>
      <c r="J12" s="87">
        <v>0</v>
      </c>
      <c r="K12" s="87">
        <v>0</v>
      </c>
      <c r="L12" s="190">
        <v>0</v>
      </c>
      <c r="M12" s="87">
        <v>0</v>
      </c>
      <c r="N12" s="87">
        <v>0</v>
      </c>
      <c r="O12" s="87">
        <v>0</v>
      </c>
      <c r="P12" s="87">
        <v>0</v>
      </c>
      <c r="Q12" s="87">
        <v>0</v>
      </c>
      <c r="R12" s="87">
        <v>0</v>
      </c>
      <c r="S12" s="87">
        <v>0</v>
      </c>
      <c r="T12" s="87">
        <f t="shared" si="3"/>
        <v>938</v>
      </c>
      <c r="U12" s="87">
        <v>938</v>
      </c>
      <c r="V12" s="191">
        <f>U12/T12*100</f>
        <v>100</v>
      </c>
    </row>
    <row r="13" spans="1:22" ht="16.899999999999999" customHeight="1">
      <c r="A13" s="86">
        <v>20105</v>
      </c>
      <c r="B13" s="86" t="s">
        <v>424</v>
      </c>
      <c r="C13" s="87">
        <v>0</v>
      </c>
      <c r="D13" s="87">
        <f t="shared" si="2"/>
        <v>4</v>
      </c>
      <c r="E13" s="87">
        <v>0</v>
      </c>
      <c r="F13" s="190">
        <v>4</v>
      </c>
      <c r="G13" s="87">
        <v>0</v>
      </c>
      <c r="H13" s="190">
        <v>0</v>
      </c>
      <c r="I13" s="87">
        <v>0</v>
      </c>
      <c r="J13" s="87">
        <v>0</v>
      </c>
      <c r="K13" s="87">
        <v>0</v>
      </c>
      <c r="L13" s="190">
        <v>0</v>
      </c>
      <c r="M13" s="87">
        <v>0</v>
      </c>
      <c r="N13" s="87">
        <v>0</v>
      </c>
      <c r="O13" s="87">
        <v>0</v>
      </c>
      <c r="P13" s="87">
        <v>0</v>
      </c>
      <c r="Q13" s="87">
        <v>0</v>
      </c>
      <c r="R13" s="87">
        <v>0</v>
      </c>
      <c r="S13" s="87">
        <v>0</v>
      </c>
      <c r="T13" s="87">
        <f t="shared" si="3"/>
        <v>4</v>
      </c>
      <c r="U13" s="87">
        <v>4</v>
      </c>
      <c r="V13" s="191">
        <f>U13/T13*100</f>
        <v>100</v>
      </c>
    </row>
    <row r="14" spans="1:22" ht="16.899999999999999" customHeight="1">
      <c r="A14" s="86">
        <v>20106</v>
      </c>
      <c r="B14" s="86" t="s">
        <v>425</v>
      </c>
      <c r="C14" s="87">
        <v>0</v>
      </c>
      <c r="D14" s="87">
        <f t="shared" si="2"/>
        <v>175</v>
      </c>
      <c r="E14" s="87">
        <v>0</v>
      </c>
      <c r="F14" s="190">
        <v>167</v>
      </c>
      <c r="G14" s="87">
        <v>0</v>
      </c>
      <c r="H14" s="190">
        <v>8</v>
      </c>
      <c r="I14" s="87">
        <v>0</v>
      </c>
      <c r="J14" s="87">
        <v>0</v>
      </c>
      <c r="K14" s="87">
        <v>0</v>
      </c>
      <c r="L14" s="190">
        <v>0</v>
      </c>
      <c r="M14" s="87">
        <v>0</v>
      </c>
      <c r="N14" s="87">
        <v>0</v>
      </c>
      <c r="O14" s="87">
        <v>0</v>
      </c>
      <c r="P14" s="87">
        <v>0</v>
      </c>
      <c r="Q14" s="87">
        <v>0</v>
      </c>
      <c r="R14" s="87">
        <v>0</v>
      </c>
      <c r="S14" s="87">
        <v>0</v>
      </c>
      <c r="T14" s="87">
        <f t="shared" si="3"/>
        <v>175</v>
      </c>
      <c r="U14" s="87">
        <v>175</v>
      </c>
      <c r="V14" s="191">
        <f>U14/T14*100</f>
        <v>100</v>
      </c>
    </row>
    <row r="15" spans="1:22" ht="16.899999999999999" customHeight="1">
      <c r="A15" s="86">
        <v>20107</v>
      </c>
      <c r="B15" s="86" t="s">
        <v>426</v>
      </c>
      <c r="C15" s="87">
        <v>0</v>
      </c>
      <c r="D15" s="87">
        <f t="shared" si="2"/>
        <v>0</v>
      </c>
      <c r="E15" s="87">
        <v>0</v>
      </c>
      <c r="F15" s="190">
        <v>0</v>
      </c>
      <c r="G15" s="87">
        <v>0</v>
      </c>
      <c r="H15" s="190">
        <v>0</v>
      </c>
      <c r="I15" s="87">
        <v>0</v>
      </c>
      <c r="J15" s="87">
        <v>0</v>
      </c>
      <c r="K15" s="87">
        <v>0</v>
      </c>
      <c r="L15" s="190">
        <v>0</v>
      </c>
      <c r="M15" s="87">
        <v>0</v>
      </c>
      <c r="N15" s="87">
        <v>0</v>
      </c>
      <c r="O15" s="87">
        <v>0</v>
      </c>
      <c r="P15" s="87">
        <v>0</v>
      </c>
      <c r="Q15" s="87">
        <v>0</v>
      </c>
      <c r="R15" s="87">
        <v>0</v>
      </c>
      <c r="S15" s="87">
        <v>0</v>
      </c>
      <c r="T15" s="87">
        <f t="shared" si="3"/>
        <v>0</v>
      </c>
      <c r="U15" s="87">
        <v>0</v>
      </c>
      <c r="V15" s="191"/>
    </row>
    <row r="16" spans="1:22" ht="16.899999999999999" customHeight="1">
      <c r="A16" s="86">
        <v>20108</v>
      </c>
      <c r="B16" s="86" t="s">
        <v>427</v>
      </c>
      <c r="C16" s="87">
        <v>0</v>
      </c>
      <c r="D16" s="87">
        <f t="shared" si="2"/>
        <v>0</v>
      </c>
      <c r="E16" s="87">
        <v>0</v>
      </c>
      <c r="F16" s="190">
        <v>0</v>
      </c>
      <c r="G16" s="87">
        <v>0</v>
      </c>
      <c r="H16" s="190">
        <v>0</v>
      </c>
      <c r="I16" s="87">
        <v>0</v>
      </c>
      <c r="J16" s="87">
        <v>0</v>
      </c>
      <c r="K16" s="87">
        <v>0</v>
      </c>
      <c r="L16" s="190">
        <v>0</v>
      </c>
      <c r="M16" s="87">
        <v>0</v>
      </c>
      <c r="N16" s="87">
        <v>0</v>
      </c>
      <c r="O16" s="87">
        <v>0</v>
      </c>
      <c r="P16" s="87">
        <v>0</v>
      </c>
      <c r="Q16" s="87">
        <v>0</v>
      </c>
      <c r="R16" s="87">
        <v>0</v>
      </c>
      <c r="S16" s="87">
        <v>0</v>
      </c>
      <c r="T16" s="87">
        <f t="shared" si="3"/>
        <v>0</v>
      </c>
      <c r="U16" s="87">
        <v>0</v>
      </c>
      <c r="V16" s="191"/>
    </row>
    <row r="17" spans="1:22" ht="16.899999999999999" customHeight="1">
      <c r="A17" s="86">
        <v>20109</v>
      </c>
      <c r="B17" s="86" t="s">
        <v>428</v>
      </c>
      <c r="C17" s="87">
        <v>0</v>
      </c>
      <c r="D17" s="87">
        <f t="shared" si="2"/>
        <v>0</v>
      </c>
      <c r="E17" s="87">
        <v>0</v>
      </c>
      <c r="F17" s="190">
        <v>0</v>
      </c>
      <c r="G17" s="87">
        <v>0</v>
      </c>
      <c r="H17" s="190">
        <v>0</v>
      </c>
      <c r="I17" s="87">
        <v>0</v>
      </c>
      <c r="J17" s="87">
        <v>0</v>
      </c>
      <c r="K17" s="87">
        <v>0</v>
      </c>
      <c r="L17" s="190">
        <v>0</v>
      </c>
      <c r="M17" s="87">
        <v>0</v>
      </c>
      <c r="N17" s="87">
        <v>0</v>
      </c>
      <c r="O17" s="87">
        <v>0</v>
      </c>
      <c r="P17" s="87">
        <v>0</v>
      </c>
      <c r="Q17" s="87">
        <v>0</v>
      </c>
      <c r="R17" s="87">
        <v>0</v>
      </c>
      <c r="S17" s="87">
        <v>0</v>
      </c>
      <c r="T17" s="87">
        <f t="shared" si="3"/>
        <v>0</v>
      </c>
      <c r="U17" s="87">
        <v>0</v>
      </c>
      <c r="V17" s="191"/>
    </row>
    <row r="18" spans="1:22" ht="16.899999999999999" customHeight="1">
      <c r="A18" s="86">
        <v>20110</v>
      </c>
      <c r="B18" s="86" t="s">
        <v>429</v>
      </c>
      <c r="C18" s="87">
        <v>0</v>
      </c>
      <c r="D18" s="87">
        <f t="shared" si="2"/>
        <v>0</v>
      </c>
      <c r="E18" s="87">
        <v>0</v>
      </c>
      <c r="F18" s="190">
        <v>0</v>
      </c>
      <c r="G18" s="87">
        <v>0</v>
      </c>
      <c r="H18" s="190">
        <v>0</v>
      </c>
      <c r="I18" s="87">
        <v>0</v>
      </c>
      <c r="J18" s="87">
        <v>0</v>
      </c>
      <c r="K18" s="87">
        <v>0</v>
      </c>
      <c r="L18" s="190">
        <v>0</v>
      </c>
      <c r="M18" s="87">
        <v>0</v>
      </c>
      <c r="N18" s="87">
        <v>0</v>
      </c>
      <c r="O18" s="87">
        <v>0</v>
      </c>
      <c r="P18" s="87">
        <v>0</v>
      </c>
      <c r="Q18" s="87">
        <v>0</v>
      </c>
      <c r="R18" s="87">
        <v>0</v>
      </c>
      <c r="S18" s="87">
        <v>0</v>
      </c>
      <c r="T18" s="87">
        <f t="shared" si="3"/>
        <v>0</v>
      </c>
      <c r="U18" s="87">
        <v>0</v>
      </c>
      <c r="V18" s="191"/>
    </row>
    <row r="19" spans="1:22" ht="16.899999999999999" customHeight="1">
      <c r="A19" s="86">
        <v>20111</v>
      </c>
      <c r="B19" s="86" t="s">
        <v>430</v>
      </c>
      <c r="C19" s="87">
        <v>0</v>
      </c>
      <c r="D19" s="87">
        <f t="shared" si="2"/>
        <v>0</v>
      </c>
      <c r="E19" s="87">
        <v>0</v>
      </c>
      <c r="F19" s="190">
        <v>0</v>
      </c>
      <c r="G19" s="87">
        <v>0</v>
      </c>
      <c r="H19" s="190">
        <v>0</v>
      </c>
      <c r="I19" s="87">
        <v>0</v>
      </c>
      <c r="J19" s="87">
        <v>0</v>
      </c>
      <c r="K19" s="87">
        <v>0</v>
      </c>
      <c r="L19" s="190">
        <v>0</v>
      </c>
      <c r="M19" s="87">
        <v>0</v>
      </c>
      <c r="N19" s="87">
        <v>0</v>
      </c>
      <c r="O19" s="87">
        <v>0</v>
      </c>
      <c r="P19" s="87">
        <v>0</v>
      </c>
      <c r="Q19" s="87">
        <v>0</v>
      </c>
      <c r="R19" s="87">
        <v>0</v>
      </c>
      <c r="S19" s="87">
        <v>0</v>
      </c>
      <c r="T19" s="87">
        <f t="shared" si="3"/>
        <v>0</v>
      </c>
      <c r="U19" s="87">
        <v>0</v>
      </c>
      <c r="V19" s="191"/>
    </row>
    <row r="20" spans="1:22" ht="16.899999999999999" customHeight="1">
      <c r="A20" s="86">
        <v>20113</v>
      </c>
      <c r="B20" s="86" t="s">
        <v>431</v>
      </c>
      <c r="C20" s="87">
        <v>0</v>
      </c>
      <c r="D20" s="87">
        <f t="shared" si="2"/>
        <v>333</v>
      </c>
      <c r="E20" s="87">
        <v>0</v>
      </c>
      <c r="F20" s="190">
        <v>303</v>
      </c>
      <c r="G20" s="87">
        <v>30</v>
      </c>
      <c r="H20" s="190">
        <v>0</v>
      </c>
      <c r="I20" s="87">
        <v>0</v>
      </c>
      <c r="J20" s="87">
        <v>0</v>
      </c>
      <c r="K20" s="87">
        <v>0</v>
      </c>
      <c r="L20" s="190">
        <v>0</v>
      </c>
      <c r="M20" s="87">
        <v>0</v>
      </c>
      <c r="N20" s="87">
        <v>0</v>
      </c>
      <c r="O20" s="87">
        <v>0</v>
      </c>
      <c r="P20" s="87">
        <v>0</v>
      </c>
      <c r="Q20" s="87">
        <v>0</v>
      </c>
      <c r="R20" s="87">
        <v>0</v>
      </c>
      <c r="S20" s="87">
        <v>0</v>
      </c>
      <c r="T20" s="87">
        <f t="shared" si="3"/>
        <v>333</v>
      </c>
      <c r="U20" s="87">
        <v>333</v>
      </c>
      <c r="V20" s="191">
        <f>U20/T20*100</f>
        <v>100</v>
      </c>
    </row>
    <row r="21" spans="1:22" ht="16.899999999999999" customHeight="1">
      <c r="A21" s="86">
        <v>20114</v>
      </c>
      <c r="B21" s="86" t="s">
        <v>432</v>
      </c>
      <c r="C21" s="87">
        <v>0</v>
      </c>
      <c r="D21" s="87">
        <f t="shared" si="2"/>
        <v>0</v>
      </c>
      <c r="E21" s="87">
        <v>0</v>
      </c>
      <c r="F21" s="190">
        <v>0</v>
      </c>
      <c r="G21" s="87">
        <v>0</v>
      </c>
      <c r="H21" s="190">
        <v>0</v>
      </c>
      <c r="I21" s="87">
        <v>0</v>
      </c>
      <c r="J21" s="87">
        <v>0</v>
      </c>
      <c r="K21" s="87">
        <v>0</v>
      </c>
      <c r="L21" s="190">
        <v>0</v>
      </c>
      <c r="M21" s="87">
        <v>0</v>
      </c>
      <c r="N21" s="87">
        <v>0</v>
      </c>
      <c r="O21" s="87">
        <v>0</v>
      </c>
      <c r="P21" s="87">
        <v>0</v>
      </c>
      <c r="Q21" s="87">
        <v>0</v>
      </c>
      <c r="R21" s="87">
        <v>0</v>
      </c>
      <c r="S21" s="87">
        <v>0</v>
      </c>
      <c r="T21" s="87">
        <f t="shared" si="3"/>
        <v>0</v>
      </c>
      <c r="U21" s="87">
        <v>0</v>
      </c>
      <c r="V21" s="191"/>
    </row>
    <row r="22" spans="1:22" ht="16.899999999999999" customHeight="1">
      <c r="A22" s="86">
        <v>20115</v>
      </c>
      <c r="B22" s="86" t="s">
        <v>433</v>
      </c>
      <c r="C22" s="87">
        <v>0</v>
      </c>
      <c r="D22" s="87">
        <f t="shared" si="2"/>
        <v>0</v>
      </c>
      <c r="E22" s="87">
        <v>0</v>
      </c>
      <c r="F22" s="190">
        <v>0</v>
      </c>
      <c r="G22" s="87">
        <v>0</v>
      </c>
      <c r="H22" s="190">
        <v>0</v>
      </c>
      <c r="I22" s="87">
        <v>0</v>
      </c>
      <c r="J22" s="87">
        <v>0</v>
      </c>
      <c r="K22" s="87">
        <v>0</v>
      </c>
      <c r="L22" s="190">
        <v>0</v>
      </c>
      <c r="M22" s="87">
        <v>0</v>
      </c>
      <c r="N22" s="87">
        <v>0</v>
      </c>
      <c r="O22" s="87">
        <v>0</v>
      </c>
      <c r="P22" s="87">
        <v>0</v>
      </c>
      <c r="Q22" s="87">
        <v>0</v>
      </c>
      <c r="R22" s="87">
        <v>0</v>
      </c>
      <c r="S22" s="87">
        <v>0</v>
      </c>
      <c r="T22" s="87">
        <f t="shared" si="3"/>
        <v>0</v>
      </c>
      <c r="U22" s="87">
        <v>0</v>
      </c>
      <c r="V22" s="191"/>
    </row>
    <row r="23" spans="1:22" ht="16.899999999999999" customHeight="1">
      <c r="A23" s="86">
        <v>20117</v>
      </c>
      <c r="B23" s="86" t="s">
        <v>434</v>
      </c>
      <c r="C23" s="87">
        <v>0</v>
      </c>
      <c r="D23" s="87">
        <f t="shared" si="2"/>
        <v>2561</v>
      </c>
      <c r="E23" s="87">
        <v>0</v>
      </c>
      <c r="F23" s="190">
        <v>61</v>
      </c>
      <c r="G23" s="87">
        <v>0</v>
      </c>
      <c r="H23" s="190">
        <v>0</v>
      </c>
      <c r="I23" s="87">
        <v>0</v>
      </c>
      <c r="J23" s="87">
        <v>0</v>
      </c>
      <c r="K23" s="87">
        <v>0</v>
      </c>
      <c r="L23" s="190">
        <v>0</v>
      </c>
      <c r="M23" s="87">
        <v>0</v>
      </c>
      <c r="N23" s="87">
        <v>2500</v>
      </c>
      <c r="O23" s="87">
        <v>0</v>
      </c>
      <c r="P23" s="87">
        <v>0</v>
      </c>
      <c r="Q23" s="87">
        <v>0</v>
      </c>
      <c r="R23" s="87">
        <v>0</v>
      </c>
      <c r="S23" s="87">
        <v>0</v>
      </c>
      <c r="T23" s="87">
        <f t="shared" si="3"/>
        <v>2561</v>
      </c>
      <c r="U23" s="87">
        <v>2561</v>
      </c>
      <c r="V23" s="191">
        <f>U23/T23*100</f>
        <v>100</v>
      </c>
    </row>
    <row r="24" spans="1:22" ht="16.899999999999999" customHeight="1">
      <c r="A24" s="86">
        <v>20123</v>
      </c>
      <c r="B24" s="86" t="s">
        <v>435</v>
      </c>
      <c r="C24" s="87">
        <v>0</v>
      </c>
      <c r="D24" s="87">
        <f t="shared" si="2"/>
        <v>0</v>
      </c>
      <c r="E24" s="87">
        <v>0</v>
      </c>
      <c r="F24" s="190">
        <v>0</v>
      </c>
      <c r="G24" s="87">
        <v>0</v>
      </c>
      <c r="H24" s="190">
        <v>0</v>
      </c>
      <c r="I24" s="87">
        <v>0</v>
      </c>
      <c r="J24" s="87">
        <v>0</v>
      </c>
      <c r="K24" s="87">
        <v>0</v>
      </c>
      <c r="L24" s="190">
        <v>0</v>
      </c>
      <c r="M24" s="87">
        <v>0</v>
      </c>
      <c r="N24" s="87">
        <v>0</v>
      </c>
      <c r="O24" s="87">
        <v>0</v>
      </c>
      <c r="P24" s="87">
        <v>0</v>
      </c>
      <c r="Q24" s="87">
        <v>0</v>
      </c>
      <c r="R24" s="87">
        <v>0</v>
      </c>
      <c r="S24" s="87">
        <v>0</v>
      </c>
      <c r="T24" s="87">
        <f t="shared" si="3"/>
        <v>0</v>
      </c>
      <c r="U24" s="87">
        <v>0</v>
      </c>
      <c r="V24" s="191"/>
    </row>
    <row r="25" spans="1:22" ht="16.899999999999999" customHeight="1">
      <c r="A25" s="86">
        <v>20124</v>
      </c>
      <c r="B25" s="86" t="s">
        <v>436</v>
      </c>
      <c r="C25" s="87">
        <v>0</v>
      </c>
      <c r="D25" s="87">
        <f t="shared" si="2"/>
        <v>0</v>
      </c>
      <c r="E25" s="87">
        <v>0</v>
      </c>
      <c r="F25" s="190">
        <v>0</v>
      </c>
      <c r="G25" s="87">
        <v>0</v>
      </c>
      <c r="H25" s="190">
        <v>0</v>
      </c>
      <c r="I25" s="87">
        <v>0</v>
      </c>
      <c r="J25" s="87">
        <v>0</v>
      </c>
      <c r="K25" s="87">
        <v>0</v>
      </c>
      <c r="L25" s="190">
        <v>0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  <c r="R25" s="87">
        <v>0</v>
      </c>
      <c r="S25" s="87">
        <v>0</v>
      </c>
      <c r="T25" s="87">
        <f t="shared" si="3"/>
        <v>0</v>
      </c>
      <c r="U25" s="87">
        <v>0</v>
      </c>
      <c r="V25" s="191"/>
    </row>
    <row r="26" spans="1:22" ht="16.899999999999999" customHeight="1">
      <c r="A26" s="86">
        <v>20125</v>
      </c>
      <c r="B26" s="86" t="s">
        <v>437</v>
      </c>
      <c r="C26" s="87">
        <v>0</v>
      </c>
      <c r="D26" s="87">
        <f t="shared" si="2"/>
        <v>0</v>
      </c>
      <c r="E26" s="87">
        <v>0</v>
      </c>
      <c r="F26" s="190">
        <v>0</v>
      </c>
      <c r="G26" s="87">
        <v>0</v>
      </c>
      <c r="H26" s="190">
        <v>0</v>
      </c>
      <c r="I26" s="87">
        <v>0</v>
      </c>
      <c r="J26" s="87">
        <v>0</v>
      </c>
      <c r="K26" s="87">
        <v>0</v>
      </c>
      <c r="L26" s="190">
        <v>0</v>
      </c>
      <c r="M26" s="87">
        <v>0</v>
      </c>
      <c r="N26" s="87">
        <v>0</v>
      </c>
      <c r="O26" s="87">
        <v>0</v>
      </c>
      <c r="P26" s="87">
        <v>0</v>
      </c>
      <c r="Q26" s="87">
        <v>0</v>
      </c>
      <c r="R26" s="87">
        <v>0</v>
      </c>
      <c r="S26" s="87">
        <v>0</v>
      </c>
      <c r="T26" s="87">
        <f t="shared" si="3"/>
        <v>0</v>
      </c>
      <c r="U26" s="87">
        <v>0</v>
      </c>
      <c r="V26" s="191"/>
    </row>
    <row r="27" spans="1:22" ht="16.899999999999999" customHeight="1">
      <c r="A27" s="86">
        <v>20126</v>
      </c>
      <c r="B27" s="86" t="s">
        <v>438</v>
      </c>
      <c r="C27" s="87">
        <v>0</v>
      </c>
      <c r="D27" s="87">
        <f t="shared" si="2"/>
        <v>0</v>
      </c>
      <c r="E27" s="87">
        <v>0</v>
      </c>
      <c r="F27" s="190">
        <v>0</v>
      </c>
      <c r="G27" s="87">
        <v>0</v>
      </c>
      <c r="H27" s="190">
        <v>0</v>
      </c>
      <c r="I27" s="87">
        <v>0</v>
      </c>
      <c r="J27" s="87">
        <v>0</v>
      </c>
      <c r="K27" s="87">
        <v>0</v>
      </c>
      <c r="L27" s="190">
        <v>0</v>
      </c>
      <c r="M27" s="87">
        <v>0</v>
      </c>
      <c r="N27" s="87">
        <v>0</v>
      </c>
      <c r="O27" s="87">
        <v>0</v>
      </c>
      <c r="P27" s="87">
        <v>0</v>
      </c>
      <c r="Q27" s="87">
        <v>0</v>
      </c>
      <c r="R27" s="87">
        <v>0</v>
      </c>
      <c r="S27" s="87">
        <v>0</v>
      </c>
      <c r="T27" s="87">
        <f t="shared" si="3"/>
        <v>0</v>
      </c>
      <c r="U27" s="87">
        <v>0</v>
      </c>
      <c r="V27" s="191"/>
    </row>
    <row r="28" spans="1:22" ht="16.899999999999999" customHeight="1">
      <c r="A28" s="86">
        <v>20128</v>
      </c>
      <c r="B28" s="86" t="s">
        <v>439</v>
      </c>
      <c r="C28" s="87">
        <v>0</v>
      </c>
      <c r="D28" s="87">
        <f t="shared" si="2"/>
        <v>0</v>
      </c>
      <c r="E28" s="87">
        <v>0</v>
      </c>
      <c r="F28" s="190">
        <v>0</v>
      </c>
      <c r="G28" s="87">
        <v>0</v>
      </c>
      <c r="H28" s="190">
        <v>0</v>
      </c>
      <c r="I28" s="87">
        <v>0</v>
      </c>
      <c r="J28" s="87">
        <v>0</v>
      </c>
      <c r="K28" s="87">
        <v>0</v>
      </c>
      <c r="L28" s="190">
        <v>0</v>
      </c>
      <c r="M28" s="87">
        <v>0</v>
      </c>
      <c r="N28" s="87">
        <v>0</v>
      </c>
      <c r="O28" s="87">
        <v>0</v>
      </c>
      <c r="P28" s="87">
        <v>0</v>
      </c>
      <c r="Q28" s="87">
        <v>0</v>
      </c>
      <c r="R28" s="87">
        <v>0</v>
      </c>
      <c r="S28" s="87">
        <v>0</v>
      </c>
      <c r="T28" s="87">
        <f t="shared" si="3"/>
        <v>0</v>
      </c>
      <c r="U28" s="87">
        <v>0</v>
      </c>
      <c r="V28" s="191"/>
    </row>
    <row r="29" spans="1:22" ht="16.899999999999999" customHeight="1">
      <c r="A29" s="86">
        <v>20129</v>
      </c>
      <c r="B29" s="86" t="s">
        <v>440</v>
      </c>
      <c r="C29" s="87">
        <v>0</v>
      </c>
      <c r="D29" s="87">
        <f t="shared" si="2"/>
        <v>0</v>
      </c>
      <c r="E29" s="87">
        <v>0</v>
      </c>
      <c r="F29" s="190">
        <v>0</v>
      </c>
      <c r="G29" s="87">
        <v>0</v>
      </c>
      <c r="H29" s="190">
        <v>0</v>
      </c>
      <c r="I29" s="87">
        <v>0</v>
      </c>
      <c r="J29" s="87">
        <v>0</v>
      </c>
      <c r="K29" s="87">
        <v>0</v>
      </c>
      <c r="L29" s="190">
        <v>0</v>
      </c>
      <c r="M29" s="87">
        <v>0</v>
      </c>
      <c r="N29" s="87">
        <v>0</v>
      </c>
      <c r="O29" s="87">
        <v>0</v>
      </c>
      <c r="P29" s="87">
        <v>0</v>
      </c>
      <c r="Q29" s="87">
        <v>0</v>
      </c>
      <c r="R29" s="87">
        <v>0</v>
      </c>
      <c r="S29" s="87">
        <v>0</v>
      </c>
      <c r="T29" s="87">
        <f t="shared" si="3"/>
        <v>0</v>
      </c>
      <c r="U29" s="87">
        <v>0</v>
      </c>
      <c r="V29" s="191"/>
    </row>
    <row r="30" spans="1:22" ht="16.899999999999999" customHeight="1">
      <c r="A30" s="86">
        <v>20131</v>
      </c>
      <c r="B30" s="86" t="s">
        <v>441</v>
      </c>
      <c r="C30" s="87">
        <v>0</v>
      </c>
      <c r="D30" s="87">
        <f t="shared" si="2"/>
        <v>36</v>
      </c>
      <c r="E30" s="87">
        <v>0</v>
      </c>
      <c r="F30" s="190">
        <v>36</v>
      </c>
      <c r="G30" s="87">
        <v>0</v>
      </c>
      <c r="H30" s="190">
        <v>0</v>
      </c>
      <c r="I30" s="87">
        <v>0</v>
      </c>
      <c r="J30" s="87">
        <v>0</v>
      </c>
      <c r="K30" s="87">
        <v>0</v>
      </c>
      <c r="L30" s="190">
        <v>0</v>
      </c>
      <c r="M30" s="87">
        <v>0</v>
      </c>
      <c r="N30" s="87">
        <v>0</v>
      </c>
      <c r="O30" s="87">
        <v>0</v>
      </c>
      <c r="P30" s="87">
        <v>0</v>
      </c>
      <c r="Q30" s="87">
        <v>0</v>
      </c>
      <c r="R30" s="87">
        <v>0</v>
      </c>
      <c r="S30" s="87">
        <v>0</v>
      </c>
      <c r="T30" s="87">
        <f t="shared" si="3"/>
        <v>36</v>
      </c>
      <c r="U30" s="87">
        <v>36</v>
      </c>
      <c r="V30" s="191">
        <f>U30/T30*100</f>
        <v>100</v>
      </c>
    </row>
    <row r="31" spans="1:22" ht="16.899999999999999" customHeight="1">
      <c r="A31" s="86">
        <v>20132</v>
      </c>
      <c r="B31" s="86" t="s">
        <v>442</v>
      </c>
      <c r="C31" s="87">
        <v>0</v>
      </c>
      <c r="D31" s="87">
        <f t="shared" si="2"/>
        <v>0</v>
      </c>
      <c r="E31" s="87">
        <v>0</v>
      </c>
      <c r="F31" s="190">
        <v>0</v>
      </c>
      <c r="G31" s="87">
        <v>0</v>
      </c>
      <c r="H31" s="190">
        <v>0</v>
      </c>
      <c r="I31" s="87">
        <v>0</v>
      </c>
      <c r="J31" s="87">
        <v>0</v>
      </c>
      <c r="K31" s="87">
        <v>0</v>
      </c>
      <c r="L31" s="190">
        <v>0</v>
      </c>
      <c r="M31" s="87">
        <v>0</v>
      </c>
      <c r="N31" s="87">
        <v>0</v>
      </c>
      <c r="O31" s="87">
        <v>0</v>
      </c>
      <c r="P31" s="87">
        <v>0</v>
      </c>
      <c r="Q31" s="87">
        <v>0</v>
      </c>
      <c r="R31" s="87">
        <v>0</v>
      </c>
      <c r="S31" s="87">
        <v>0</v>
      </c>
      <c r="T31" s="87">
        <f t="shared" si="3"/>
        <v>0</v>
      </c>
      <c r="U31" s="87">
        <v>0</v>
      </c>
      <c r="V31" s="191"/>
    </row>
    <row r="32" spans="1:22" ht="16.899999999999999" customHeight="1">
      <c r="A32" s="86">
        <v>20133</v>
      </c>
      <c r="B32" s="86" t="s">
        <v>443</v>
      </c>
      <c r="C32" s="87">
        <v>0</v>
      </c>
      <c r="D32" s="87">
        <f t="shared" si="2"/>
        <v>32</v>
      </c>
      <c r="E32" s="87">
        <v>0</v>
      </c>
      <c r="F32" s="190">
        <v>32</v>
      </c>
      <c r="G32" s="87">
        <v>0</v>
      </c>
      <c r="H32" s="190">
        <v>0</v>
      </c>
      <c r="I32" s="87">
        <v>0</v>
      </c>
      <c r="J32" s="87">
        <v>0</v>
      </c>
      <c r="K32" s="87">
        <v>0</v>
      </c>
      <c r="L32" s="190">
        <v>0</v>
      </c>
      <c r="M32" s="87">
        <v>0</v>
      </c>
      <c r="N32" s="87">
        <v>0</v>
      </c>
      <c r="O32" s="87">
        <v>0</v>
      </c>
      <c r="P32" s="87">
        <v>0</v>
      </c>
      <c r="Q32" s="87">
        <v>0</v>
      </c>
      <c r="R32" s="87">
        <v>0</v>
      </c>
      <c r="S32" s="87">
        <v>0</v>
      </c>
      <c r="T32" s="87">
        <f t="shared" si="3"/>
        <v>32</v>
      </c>
      <c r="U32" s="87">
        <v>32</v>
      </c>
      <c r="V32" s="191">
        <f>U32/T32*100</f>
        <v>100</v>
      </c>
    </row>
    <row r="33" spans="1:22" ht="16.899999999999999" customHeight="1">
      <c r="A33" s="86">
        <v>20134</v>
      </c>
      <c r="B33" s="86" t="s">
        <v>444</v>
      </c>
      <c r="C33" s="87">
        <v>0</v>
      </c>
      <c r="D33" s="87">
        <f t="shared" si="2"/>
        <v>0</v>
      </c>
      <c r="E33" s="87">
        <v>0</v>
      </c>
      <c r="F33" s="190">
        <v>0</v>
      </c>
      <c r="G33" s="87">
        <v>0</v>
      </c>
      <c r="H33" s="190">
        <v>0</v>
      </c>
      <c r="I33" s="87">
        <v>0</v>
      </c>
      <c r="J33" s="87">
        <v>0</v>
      </c>
      <c r="K33" s="87">
        <v>0</v>
      </c>
      <c r="L33" s="190">
        <v>0</v>
      </c>
      <c r="M33" s="87">
        <v>0</v>
      </c>
      <c r="N33" s="87">
        <v>0</v>
      </c>
      <c r="O33" s="87">
        <v>0</v>
      </c>
      <c r="P33" s="87">
        <v>0</v>
      </c>
      <c r="Q33" s="87">
        <v>0</v>
      </c>
      <c r="R33" s="87">
        <v>0</v>
      </c>
      <c r="S33" s="87">
        <v>0</v>
      </c>
      <c r="T33" s="87">
        <f t="shared" si="3"/>
        <v>0</v>
      </c>
      <c r="U33" s="87">
        <v>0</v>
      </c>
      <c r="V33" s="191"/>
    </row>
    <row r="34" spans="1:22" ht="16.899999999999999" customHeight="1">
      <c r="A34" s="86">
        <v>20135</v>
      </c>
      <c r="B34" s="86" t="s">
        <v>445</v>
      </c>
      <c r="C34" s="87">
        <v>0</v>
      </c>
      <c r="D34" s="87">
        <f t="shared" si="2"/>
        <v>0</v>
      </c>
      <c r="E34" s="87">
        <v>0</v>
      </c>
      <c r="F34" s="190">
        <v>0</v>
      </c>
      <c r="G34" s="87">
        <v>0</v>
      </c>
      <c r="H34" s="190">
        <v>0</v>
      </c>
      <c r="I34" s="87">
        <v>0</v>
      </c>
      <c r="J34" s="87">
        <v>0</v>
      </c>
      <c r="K34" s="87">
        <v>0</v>
      </c>
      <c r="L34" s="190">
        <v>0</v>
      </c>
      <c r="M34" s="87">
        <v>0</v>
      </c>
      <c r="N34" s="87">
        <v>0</v>
      </c>
      <c r="O34" s="87">
        <v>0</v>
      </c>
      <c r="P34" s="87">
        <v>0</v>
      </c>
      <c r="Q34" s="87">
        <v>0</v>
      </c>
      <c r="R34" s="87">
        <v>0</v>
      </c>
      <c r="S34" s="87">
        <v>0</v>
      </c>
      <c r="T34" s="87">
        <f t="shared" si="3"/>
        <v>0</v>
      </c>
      <c r="U34" s="87">
        <v>0</v>
      </c>
      <c r="V34" s="191"/>
    </row>
    <row r="35" spans="1:22" ht="16.899999999999999" customHeight="1">
      <c r="A35" s="86">
        <v>20136</v>
      </c>
      <c r="B35" s="86" t="s">
        <v>905</v>
      </c>
      <c r="C35" s="87">
        <v>0</v>
      </c>
      <c r="D35" s="87">
        <f t="shared" si="2"/>
        <v>0</v>
      </c>
      <c r="E35" s="87">
        <v>0</v>
      </c>
      <c r="F35" s="190">
        <v>0</v>
      </c>
      <c r="G35" s="87">
        <v>0</v>
      </c>
      <c r="H35" s="190">
        <v>0</v>
      </c>
      <c r="I35" s="87">
        <v>0</v>
      </c>
      <c r="J35" s="87">
        <v>0</v>
      </c>
      <c r="K35" s="87">
        <v>0</v>
      </c>
      <c r="L35" s="190">
        <v>0</v>
      </c>
      <c r="M35" s="87">
        <v>0</v>
      </c>
      <c r="N35" s="87">
        <v>0</v>
      </c>
      <c r="O35" s="87">
        <v>0</v>
      </c>
      <c r="P35" s="87">
        <v>0</v>
      </c>
      <c r="Q35" s="87">
        <v>0</v>
      </c>
      <c r="R35" s="87">
        <v>0</v>
      </c>
      <c r="S35" s="87">
        <v>0</v>
      </c>
      <c r="T35" s="87">
        <f t="shared" si="3"/>
        <v>0</v>
      </c>
      <c r="U35" s="87">
        <v>0</v>
      </c>
      <c r="V35" s="191"/>
    </row>
    <row r="36" spans="1:22" ht="16.899999999999999" customHeight="1">
      <c r="A36" s="86">
        <v>20199</v>
      </c>
      <c r="B36" s="86" t="s">
        <v>906</v>
      </c>
      <c r="C36" s="87">
        <v>0</v>
      </c>
      <c r="D36" s="87">
        <f t="shared" si="2"/>
        <v>12</v>
      </c>
      <c r="E36" s="87">
        <v>0</v>
      </c>
      <c r="F36" s="190">
        <v>0</v>
      </c>
      <c r="G36" s="87">
        <v>12</v>
      </c>
      <c r="H36" s="190">
        <v>0</v>
      </c>
      <c r="I36" s="87">
        <v>0</v>
      </c>
      <c r="J36" s="87">
        <v>0</v>
      </c>
      <c r="K36" s="87">
        <v>0</v>
      </c>
      <c r="L36" s="190">
        <v>0</v>
      </c>
      <c r="M36" s="87">
        <v>0</v>
      </c>
      <c r="N36" s="87">
        <v>0</v>
      </c>
      <c r="O36" s="87">
        <v>0</v>
      </c>
      <c r="P36" s="87">
        <v>0</v>
      </c>
      <c r="Q36" s="87">
        <v>0</v>
      </c>
      <c r="R36" s="87">
        <v>0</v>
      </c>
      <c r="S36" s="87">
        <v>0</v>
      </c>
      <c r="T36" s="87">
        <f t="shared" si="3"/>
        <v>12</v>
      </c>
      <c r="U36" s="87">
        <v>12</v>
      </c>
      <c r="V36" s="191">
        <f>U36/T36*100</f>
        <v>100</v>
      </c>
    </row>
    <row r="37" spans="1:22" ht="16.899999999999999" customHeight="1">
      <c r="A37" s="86">
        <v>202</v>
      </c>
      <c r="B37" s="90" t="s">
        <v>446</v>
      </c>
      <c r="C37" s="87">
        <f t="shared" ref="C37:T37" si="4">SUM(C38:C45)</f>
        <v>0</v>
      </c>
      <c r="D37" s="87">
        <f t="shared" si="4"/>
        <v>0</v>
      </c>
      <c r="E37" s="87">
        <f t="shared" si="4"/>
        <v>0</v>
      </c>
      <c r="F37" s="190">
        <f t="shared" si="4"/>
        <v>0</v>
      </c>
      <c r="G37" s="87">
        <f t="shared" si="4"/>
        <v>0</v>
      </c>
      <c r="H37" s="190">
        <f t="shared" si="4"/>
        <v>0</v>
      </c>
      <c r="I37" s="87">
        <f t="shared" si="4"/>
        <v>0</v>
      </c>
      <c r="J37" s="87">
        <f t="shared" si="4"/>
        <v>0</v>
      </c>
      <c r="K37" s="87">
        <f t="shared" si="4"/>
        <v>0</v>
      </c>
      <c r="L37" s="190">
        <f t="shared" si="4"/>
        <v>0</v>
      </c>
      <c r="M37" s="87">
        <f t="shared" si="4"/>
        <v>0</v>
      </c>
      <c r="N37" s="87">
        <f t="shared" si="4"/>
        <v>0</v>
      </c>
      <c r="O37" s="87">
        <f t="shared" si="4"/>
        <v>0</v>
      </c>
      <c r="P37" s="87">
        <f t="shared" si="4"/>
        <v>0</v>
      </c>
      <c r="Q37" s="87">
        <f t="shared" si="4"/>
        <v>0</v>
      </c>
      <c r="R37" s="87">
        <f t="shared" si="4"/>
        <v>0</v>
      </c>
      <c r="S37" s="87">
        <f t="shared" si="4"/>
        <v>0</v>
      </c>
      <c r="T37" s="87">
        <f t="shared" si="4"/>
        <v>0</v>
      </c>
      <c r="U37" s="87">
        <v>0</v>
      </c>
      <c r="V37" s="191"/>
    </row>
    <row r="38" spans="1:22" ht="16.899999999999999" customHeight="1">
      <c r="A38" s="86">
        <v>20201</v>
      </c>
      <c r="B38" s="86" t="s">
        <v>447</v>
      </c>
      <c r="C38" s="87">
        <v>0</v>
      </c>
      <c r="D38" s="87">
        <f t="shared" ref="D38:D45" si="5">SUM(E38:S38)</f>
        <v>0</v>
      </c>
      <c r="E38" s="87">
        <v>0</v>
      </c>
      <c r="F38" s="190">
        <v>0</v>
      </c>
      <c r="G38" s="87">
        <v>0</v>
      </c>
      <c r="H38" s="190">
        <v>0</v>
      </c>
      <c r="I38" s="87">
        <v>0</v>
      </c>
      <c r="J38" s="87">
        <v>0</v>
      </c>
      <c r="K38" s="87">
        <v>0</v>
      </c>
      <c r="L38" s="190">
        <v>0</v>
      </c>
      <c r="M38" s="87">
        <v>0</v>
      </c>
      <c r="N38" s="87">
        <v>0</v>
      </c>
      <c r="O38" s="87">
        <v>0</v>
      </c>
      <c r="P38" s="87">
        <v>0</v>
      </c>
      <c r="Q38" s="87">
        <v>0</v>
      </c>
      <c r="R38" s="87">
        <v>0</v>
      </c>
      <c r="S38" s="87">
        <v>0</v>
      </c>
      <c r="T38" s="87">
        <f t="shared" ref="T38:T45" si="6">C38+D38</f>
        <v>0</v>
      </c>
      <c r="U38" s="87">
        <v>0</v>
      </c>
      <c r="V38" s="191"/>
    </row>
    <row r="39" spans="1:22" ht="16.899999999999999" customHeight="1">
      <c r="A39" s="86">
        <v>20202</v>
      </c>
      <c r="B39" s="86" t="s">
        <v>448</v>
      </c>
      <c r="C39" s="87">
        <v>0</v>
      </c>
      <c r="D39" s="87">
        <f t="shared" si="5"/>
        <v>0</v>
      </c>
      <c r="E39" s="87">
        <v>0</v>
      </c>
      <c r="F39" s="190">
        <v>0</v>
      </c>
      <c r="G39" s="87">
        <v>0</v>
      </c>
      <c r="H39" s="190">
        <v>0</v>
      </c>
      <c r="I39" s="87">
        <v>0</v>
      </c>
      <c r="J39" s="87">
        <v>0</v>
      </c>
      <c r="K39" s="87">
        <v>0</v>
      </c>
      <c r="L39" s="190">
        <v>0</v>
      </c>
      <c r="M39" s="87">
        <v>0</v>
      </c>
      <c r="N39" s="87">
        <v>0</v>
      </c>
      <c r="O39" s="87">
        <v>0</v>
      </c>
      <c r="P39" s="87">
        <v>0</v>
      </c>
      <c r="Q39" s="87">
        <v>0</v>
      </c>
      <c r="R39" s="87">
        <v>0</v>
      </c>
      <c r="S39" s="87">
        <v>0</v>
      </c>
      <c r="T39" s="87">
        <f t="shared" si="6"/>
        <v>0</v>
      </c>
      <c r="U39" s="87">
        <v>0</v>
      </c>
      <c r="V39" s="191"/>
    </row>
    <row r="40" spans="1:22" ht="16.899999999999999" customHeight="1">
      <c r="A40" s="86">
        <v>20203</v>
      </c>
      <c r="B40" s="86" t="s">
        <v>449</v>
      </c>
      <c r="C40" s="87">
        <v>0</v>
      </c>
      <c r="D40" s="87">
        <f t="shared" si="5"/>
        <v>0</v>
      </c>
      <c r="E40" s="87">
        <v>0</v>
      </c>
      <c r="F40" s="190">
        <v>0</v>
      </c>
      <c r="G40" s="87">
        <v>0</v>
      </c>
      <c r="H40" s="190">
        <v>0</v>
      </c>
      <c r="I40" s="87">
        <v>0</v>
      </c>
      <c r="J40" s="87">
        <v>0</v>
      </c>
      <c r="K40" s="87">
        <v>0</v>
      </c>
      <c r="L40" s="190">
        <v>0</v>
      </c>
      <c r="M40" s="87">
        <v>0</v>
      </c>
      <c r="N40" s="87">
        <v>0</v>
      </c>
      <c r="O40" s="87">
        <v>0</v>
      </c>
      <c r="P40" s="87">
        <v>0</v>
      </c>
      <c r="Q40" s="87">
        <v>0</v>
      </c>
      <c r="R40" s="87">
        <v>0</v>
      </c>
      <c r="S40" s="87">
        <v>0</v>
      </c>
      <c r="T40" s="87">
        <f t="shared" si="6"/>
        <v>0</v>
      </c>
      <c r="U40" s="87">
        <v>0</v>
      </c>
      <c r="V40" s="191"/>
    </row>
    <row r="41" spans="1:22" ht="16.899999999999999" customHeight="1">
      <c r="A41" s="86">
        <v>20204</v>
      </c>
      <c r="B41" s="86" t="s">
        <v>450</v>
      </c>
      <c r="C41" s="87">
        <v>0</v>
      </c>
      <c r="D41" s="87">
        <f t="shared" si="5"/>
        <v>0</v>
      </c>
      <c r="E41" s="87">
        <v>0</v>
      </c>
      <c r="F41" s="190">
        <v>0</v>
      </c>
      <c r="G41" s="87">
        <v>0</v>
      </c>
      <c r="H41" s="190">
        <v>0</v>
      </c>
      <c r="I41" s="87">
        <v>0</v>
      </c>
      <c r="J41" s="87">
        <v>0</v>
      </c>
      <c r="K41" s="87">
        <v>0</v>
      </c>
      <c r="L41" s="190">
        <v>0</v>
      </c>
      <c r="M41" s="87">
        <v>0</v>
      </c>
      <c r="N41" s="87">
        <v>0</v>
      </c>
      <c r="O41" s="87">
        <v>0</v>
      </c>
      <c r="P41" s="87">
        <v>0</v>
      </c>
      <c r="Q41" s="87">
        <v>0</v>
      </c>
      <c r="R41" s="87">
        <v>0</v>
      </c>
      <c r="S41" s="87">
        <v>0</v>
      </c>
      <c r="T41" s="87">
        <f t="shared" si="6"/>
        <v>0</v>
      </c>
      <c r="U41" s="87">
        <v>0</v>
      </c>
      <c r="V41" s="191"/>
    </row>
    <row r="42" spans="1:22" ht="16.899999999999999" customHeight="1">
      <c r="A42" s="86">
        <v>20205</v>
      </c>
      <c r="B42" s="86" t="s">
        <v>451</v>
      </c>
      <c r="C42" s="87">
        <v>0</v>
      </c>
      <c r="D42" s="87">
        <f t="shared" si="5"/>
        <v>0</v>
      </c>
      <c r="E42" s="87">
        <v>0</v>
      </c>
      <c r="F42" s="190">
        <v>0</v>
      </c>
      <c r="G42" s="87">
        <v>0</v>
      </c>
      <c r="H42" s="190">
        <v>0</v>
      </c>
      <c r="I42" s="87">
        <v>0</v>
      </c>
      <c r="J42" s="87">
        <v>0</v>
      </c>
      <c r="K42" s="87">
        <v>0</v>
      </c>
      <c r="L42" s="190">
        <v>0</v>
      </c>
      <c r="M42" s="87">
        <v>0</v>
      </c>
      <c r="N42" s="87">
        <v>0</v>
      </c>
      <c r="O42" s="87">
        <v>0</v>
      </c>
      <c r="P42" s="87">
        <v>0</v>
      </c>
      <c r="Q42" s="87">
        <v>0</v>
      </c>
      <c r="R42" s="87">
        <v>0</v>
      </c>
      <c r="S42" s="87">
        <v>0</v>
      </c>
      <c r="T42" s="87">
        <f t="shared" si="6"/>
        <v>0</v>
      </c>
      <c r="U42" s="87">
        <v>0</v>
      </c>
      <c r="V42" s="191"/>
    </row>
    <row r="43" spans="1:22" ht="16.899999999999999" customHeight="1">
      <c r="A43" s="86">
        <v>20206</v>
      </c>
      <c r="B43" s="86" t="s">
        <v>907</v>
      </c>
      <c r="C43" s="87">
        <v>0</v>
      </c>
      <c r="D43" s="87">
        <f t="shared" si="5"/>
        <v>0</v>
      </c>
      <c r="E43" s="87">
        <v>0</v>
      </c>
      <c r="F43" s="190">
        <v>0</v>
      </c>
      <c r="G43" s="87">
        <v>0</v>
      </c>
      <c r="H43" s="190">
        <v>0</v>
      </c>
      <c r="I43" s="87">
        <v>0</v>
      </c>
      <c r="J43" s="87">
        <v>0</v>
      </c>
      <c r="K43" s="87">
        <v>0</v>
      </c>
      <c r="L43" s="190">
        <v>0</v>
      </c>
      <c r="M43" s="87">
        <v>0</v>
      </c>
      <c r="N43" s="87">
        <v>0</v>
      </c>
      <c r="O43" s="87">
        <v>0</v>
      </c>
      <c r="P43" s="87">
        <v>0</v>
      </c>
      <c r="Q43" s="87">
        <v>0</v>
      </c>
      <c r="R43" s="87">
        <v>0</v>
      </c>
      <c r="S43" s="87">
        <v>0</v>
      </c>
      <c r="T43" s="87">
        <f t="shared" si="6"/>
        <v>0</v>
      </c>
      <c r="U43" s="87">
        <v>0</v>
      </c>
      <c r="V43" s="191"/>
    </row>
    <row r="44" spans="1:22" ht="16.899999999999999" customHeight="1">
      <c r="A44" s="86">
        <v>20207</v>
      </c>
      <c r="B44" s="86" t="s">
        <v>452</v>
      </c>
      <c r="C44" s="87">
        <v>0</v>
      </c>
      <c r="D44" s="87">
        <f t="shared" si="5"/>
        <v>0</v>
      </c>
      <c r="E44" s="87">
        <v>0</v>
      </c>
      <c r="F44" s="190">
        <v>0</v>
      </c>
      <c r="G44" s="87">
        <v>0</v>
      </c>
      <c r="H44" s="190">
        <v>0</v>
      </c>
      <c r="I44" s="87">
        <v>0</v>
      </c>
      <c r="J44" s="87">
        <v>0</v>
      </c>
      <c r="K44" s="87">
        <v>0</v>
      </c>
      <c r="L44" s="190">
        <v>0</v>
      </c>
      <c r="M44" s="87">
        <v>0</v>
      </c>
      <c r="N44" s="87">
        <v>0</v>
      </c>
      <c r="O44" s="87">
        <v>0</v>
      </c>
      <c r="P44" s="87">
        <v>0</v>
      </c>
      <c r="Q44" s="87">
        <v>0</v>
      </c>
      <c r="R44" s="87">
        <v>0</v>
      </c>
      <c r="S44" s="87">
        <v>0</v>
      </c>
      <c r="T44" s="87">
        <f t="shared" si="6"/>
        <v>0</v>
      </c>
      <c r="U44" s="87">
        <v>0</v>
      </c>
      <c r="V44" s="191"/>
    </row>
    <row r="45" spans="1:22" ht="16.899999999999999" customHeight="1">
      <c r="A45" s="86">
        <v>20299</v>
      </c>
      <c r="B45" s="86" t="s">
        <v>908</v>
      </c>
      <c r="C45" s="87">
        <v>0</v>
      </c>
      <c r="D45" s="87">
        <f t="shared" si="5"/>
        <v>0</v>
      </c>
      <c r="E45" s="87">
        <v>0</v>
      </c>
      <c r="F45" s="190">
        <v>0</v>
      </c>
      <c r="G45" s="87">
        <v>0</v>
      </c>
      <c r="H45" s="190">
        <v>0</v>
      </c>
      <c r="I45" s="87">
        <v>0</v>
      </c>
      <c r="J45" s="87">
        <v>0</v>
      </c>
      <c r="K45" s="87">
        <v>0</v>
      </c>
      <c r="L45" s="190">
        <v>0</v>
      </c>
      <c r="M45" s="87">
        <v>0</v>
      </c>
      <c r="N45" s="87">
        <v>0</v>
      </c>
      <c r="O45" s="87">
        <v>0</v>
      </c>
      <c r="P45" s="87">
        <v>0</v>
      </c>
      <c r="Q45" s="87">
        <v>0</v>
      </c>
      <c r="R45" s="87">
        <v>0</v>
      </c>
      <c r="S45" s="87">
        <v>0</v>
      </c>
      <c r="T45" s="87">
        <f t="shared" si="6"/>
        <v>0</v>
      </c>
      <c r="U45" s="87">
        <v>0</v>
      </c>
      <c r="V45" s="191"/>
    </row>
    <row r="46" spans="1:22" ht="16.899999999999999" customHeight="1">
      <c r="A46" s="86">
        <v>203</v>
      </c>
      <c r="B46" s="90" t="s">
        <v>454</v>
      </c>
      <c r="C46" s="87">
        <f t="shared" ref="C46:T46" si="7">SUM(C47:C51)</f>
        <v>0</v>
      </c>
      <c r="D46" s="87">
        <f t="shared" si="7"/>
        <v>0</v>
      </c>
      <c r="E46" s="87">
        <f t="shared" si="7"/>
        <v>0</v>
      </c>
      <c r="F46" s="190">
        <f t="shared" si="7"/>
        <v>0</v>
      </c>
      <c r="G46" s="87">
        <f t="shared" si="7"/>
        <v>0</v>
      </c>
      <c r="H46" s="190">
        <f t="shared" si="7"/>
        <v>0</v>
      </c>
      <c r="I46" s="87">
        <f t="shared" si="7"/>
        <v>0</v>
      </c>
      <c r="J46" s="87">
        <f t="shared" si="7"/>
        <v>0</v>
      </c>
      <c r="K46" s="87">
        <f t="shared" si="7"/>
        <v>0</v>
      </c>
      <c r="L46" s="190">
        <f t="shared" si="7"/>
        <v>0</v>
      </c>
      <c r="M46" s="87">
        <f t="shared" si="7"/>
        <v>0</v>
      </c>
      <c r="N46" s="87">
        <f t="shared" si="7"/>
        <v>0</v>
      </c>
      <c r="O46" s="87">
        <f t="shared" si="7"/>
        <v>0</v>
      </c>
      <c r="P46" s="87">
        <f t="shared" si="7"/>
        <v>0</v>
      </c>
      <c r="Q46" s="87">
        <f t="shared" si="7"/>
        <v>0</v>
      </c>
      <c r="R46" s="87">
        <f t="shared" si="7"/>
        <v>0</v>
      </c>
      <c r="S46" s="87">
        <f t="shared" si="7"/>
        <v>0</v>
      </c>
      <c r="T46" s="87">
        <f t="shared" si="7"/>
        <v>0</v>
      </c>
      <c r="U46" s="87">
        <v>0</v>
      </c>
      <c r="V46" s="191"/>
    </row>
    <row r="47" spans="1:22" ht="16.899999999999999" customHeight="1">
      <c r="A47" s="86">
        <v>20301</v>
      </c>
      <c r="B47" s="86" t="s">
        <v>909</v>
      </c>
      <c r="C47" s="87">
        <v>0</v>
      </c>
      <c r="D47" s="87">
        <f>SUM(E47:S47)</f>
        <v>0</v>
      </c>
      <c r="E47" s="87">
        <v>0</v>
      </c>
      <c r="F47" s="190">
        <v>0</v>
      </c>
      <c r="G47" s="87">
        <v>0</v>
      </c>
      <c r="H47" s="190">
        <v>0</v>
      </c>
      <c r="I47" s="87">
        <v>0</v>
      </c>
      <c r="J47" s="87">
        <v>0</v>
      </c>
      <c r="K47" s="87">
        <v>0</v>
      </c>
      <c r="L47" s="190">
        <v>0</v>
      </c>
      <c r="M47" s="87">
        <v>0</v>
      </c>
      <c r="N47" s="87">
        <v>0</v>
      </c>
      <c r="O47" s="87">
        <v>0</v>
      </c>
      <c r="P47" s="87">
        <v>0</v>
      </c>
      <c r="Q47" s="87">
        <v>0</v>
      </c>
      <c r="R47" s="87">
        <v>0</v>
      </c>
      <c r="S47" s="87">
        <v>0</v>
      </c>
      <c r="T47" s="87">
        <f>C47+D47</f>
        <v>0</v>
      </c>
      <c r="U47" s="87">
        <v>0</v>
      </c>
      <c r="V47" s="191"/>
    </row>
    <row r="48" spans="1:22" ht="16.899999999999999" customHeight="1">
      <c r="A48" s="86">
        <v>20304</v>
      </c>
      <c r="B48" s="86" t="s">
        <v>910</v>
      </c>
      <c r="C48" s="87">
        <v>0</v>
      </c>
      <c r="D48" s="87">
        <f>SUM(E48:S48)</f>
        <v>0</v>
      </c>
      <c r="E48" s="87">
        <v>0</v>
      </c>
      <c r="F48" s="190">
        <v>0</v>
      </c>
      <c r="G48" s="87">
        <v>0</v>
      </c>
      <c r="H48" s="190">
        <v>0</v>
      </c>
      <c r="I48" s="87">
        <v>0</v>
      </c>
      <c r="J48" s="87">
        <v>0</v>
      </c>
      <c r="K48" s="87">
        <v>0</v>
      </c>
      <c r="L48" s="190">
        <v>0</v>
      </c>
      <c r="M48" s="87">
        <v>0</v>
      </c>
      <c r="N48" s="87">
        <v>0</v>
      </c>
      <c r="O48" s="87">
        <v>0</v>
      </c>
      <c r="P48" s="87">
        <v>0</v>
      </c>
      <c r="Q48" s="87">
        <v>0</v>
      </c>
      <c r="R48" s="87">
        <v>0</v>
      </c>
      <c r="S48" s="87">
        <v>0</v>
      </c>
      <c r="T48" s="87">
        <f>C48+D48</f>
        <v>0</v>
      </c>
      <c r="U48" s="87">
        <v>0</v>
      </c>
      <c r="V48" s="191"/>
    </row>
    <row r="49" spans="1:22" ht="16.899999999999999" customHeight="1">
      <c r="A49" s="86">
        <v>20305</v>
      </c>
      <c r="B49" s="86" t="s">
        <v>911</v>
      </c>
      <c r="C49" s="87">
        <v>0</v>
      </c>
      <c r="D49" s="87">
        <f>SUM(E49:S49)</f>
        <v>0</v>
      </c>
      <c r="E49" s="87">
        <v>0</v>
      </c>
      <c r="F49" s="190">
        <v>0</v>
      </c>
      <c r="G49" s="87">
        <v>0</v>
      </c>
      <c r="H49" s="190">
        <v>0</v>
      </c>
      <c r="I49" s="87">
        <v>0</v>
      </c>
      <c r="J49" s="87">
        <v>0</v>
      </c>
      <c r="K49" s="87">
        <v>0</v>
      </c>
      <c r="L49" s="190">
        <v>0</v>
      </c>
      <c r="M49" s="87">
        <v>0</v>
      </c>
      <c r="N49" s="87">
        <v>0</v>
      </c>
      <c r="O49" s="87">
        <v>0</v>
      </c>
      <c r="P49" s="87">
        <v>0</v>
      </c>
      <c r="Q49" s="87">
        <v>0</v>
      </c>
      <c r="R49" s="87">
        <v>0</v>
      </c>
      <c r="S49" s="87">
        <v>0</v>
      </c>
      <c r="T49" s="87">
        <f>C49+D49</f>
        <v>0</v>
      </c>
      <c r="U49" s="87">
        <v>0</v>
      </c>
      <c r="V49" s="191"/>
    </row>
    <row r="50" spans="1:22" ht="16.899999999999999" customHeight="1">
      <c r="A50" s="86">
        <v>20306</v>
      </c>
      <c r="B50" s="86" t="s">
        <v>455</v>
      </c>
      <c r="C50" s="87">
        <v>0</v>
      </c>
      <c r="D50" s="87">
        <f>SUM(E50:S50)</f>
        <v>0</v>
      </c>
      <c r="E50" s="87">
        <v>0</v>
      </c>
      <c r="F50" s="190">
        <v>0</v>
      </c>
      <c r="G50" s="87">
        <v>0</v>
      </c>
      <c r="H50" s="190">
        <v>0</v>
      </c>
      <c r="I50" s="87">
        <v>0</v>
      </c>
      <c r="J50" s="87">
        <v>0</v>
      </c>
      <c r="K50" s="87">
        <v>0</v>
      </c>
      <c r="L50" s="190">
        <v>0</v>
      </c>
      <c r="M50" s="87">
        <v>0</v>
      </c>
      <c r="N50" s="87">
        <v>0</v>
      </c>
      <c r="O50" s="87">
        <v>0</v>
      </c>
      <c r="P50" s="87">
        <v>0</v>
      </c>
      <c r="Q50" s="87">
        <v>0</v>
      </c>
      <c r="R50" s="87">
        <v>0</v>
      </c>
      <c r="S50" s="87">
        <v>0</v>
      </c>
      <c r="T50" s="87">
        <f>C50+D50</f>
        <v>0</v>
      </c>
      <c r="U50" s="87">
        <v>0</v>
      </c>
      <c r="V50" s="191"/>
    </row>
    <row r="51" spans="1:22" ht="16.899999999999999" customHeight="1">
      <c r="A51" s="86">
        <v>20399</v>
      </c>
      <c r="B51" s="86" t="s">
        <v>912</v>
      </c>
      <c r="C51" s="87">
        <v>0</v>
      </c>
      <c r="D51" s="87">
        <f>SUM(E51:S51)</f>
        <v>0</v>
      </c>
      <c r="E51" s="87">
        <v>0</v>
      </c>
      <c r="F51" s="190">
        <v>0</v>
      </c>
      <c r="G51" s="87">
        <v>0</v>
      </c>
      <c r="H51" s="190">
        <v>0</v>
      </c>
      <c r="I51" s="87">
        <v>0</v>
      </c>
      <c r="J51" s="87">
        <v>0</v>
      </c>
      <c r="K51" s="87">
        <v>0</v>
      </c>
      <c r="L51" s="190">
        <v>0</v>
      </c>
      <c r="M51" s="87">
        <v>0</v>
      </c>
      <c r="N51" s="87">
        <v>0</v>
      </c>
      <c r="O51" s="87">
        <v>0</v>
      </c>
      <c r="P51" s="87">
        <v>0</v>
      </c>
      <c r="Q51" s="87">
        <v>0</v>
      </c>
      <c r="R51" s="87">
        <v>0</v>
      </c>
      <c r="S51" s="87">
        <v>0</v>
      </c>
      <c r="T51" s="87">
        <f>C51+D51</f>
        <v>0</v>
      </c>
      <c r="U51" s="87">
        <v>0</v>
      </c>
      <c r="V51" s="191"/>
    </row>
    <row r="52" spans="1:22" ht="16.899999999999999" customHeight="1">
      <c r="A52" s="86">
        <v>204</v>
      </c>
      <c r="B52" s="90" t="s">
        <v>456</v>
      </c>
      <c r="C52" s="87">
        <f t="shared" ref="C52:T52" si="8">SUM(C53:C64)</f>
        <v>150</v>
      </c>
      <c r="D52" s="87">
        <f t="shared" si="8"/>
        <v>1864</v>
      </c>
      <c r="E52" s="87">
        <f t="shared" si="8"/>
        <v>0</v>
      </c>
      <c r="F52" s="87">
        <f t="shared" si="8"/>
        <v>1864</v>
      </c>
      <c r="G52" s="87">
        <f t="shared" si="8"/>
        <v>0</v>
      </c>
      <c r="H52" s="87">
        <f t="shared" si="8"/>
        <v>0</v>
      </c>
      <c r="I52" s="87">
        <f t="shared" si="8"/>
        <v>0</v>
      </c>
      <c r="J52" s="87">
        <f t="shared" si="8"/>
        <v>0</v>
      </c>
      <c r="K52" s="87">
        <f t="shared" si="8"/>
        <v>0</v>
      </c>
      <c r="L52" s="190">
        <f t="shared" si="8"/>
        <v>0</v>
      </c>
      <c r="M52" s="87">
        <f t="shared" si="8"/>
        <v>0</v>
      </c>
      <c r="N52" s="87">
        <f t="shared" si="8"/>
        <v>0</v>
      </c>
      <c r="O52" s="87">
        <f t="shared" si="8"/>
        <v>0</v>
      </c>
      <c r="P52" s="87">
        <f t="shared" si="8"/>
        <v>0</v>
      </c>
      <c r="Q52" s="87">
        <f t="shared" si="8"/>
        <v>0</v>
      </c>
      <c r="R52" s="87">
        <f t="shared" si="8"/>
        <v>0</v>
      </c>
      <c r="S52" s="87">
        <f t="shared" si="8"/>
        <v>0</v>
      </c>
      <c r="T52" s="87">
        <f t="shared" si="8"/>
        <v>2014</v>
      </c>
      <c r="U52" s="87">
        <v>2014</v>
      </c>
      <c r="V52" s="191">
        <f>U52/T52*100</f>
        <v>100</v>
      </c>
    </row>
    <row r="53" spans="1:22" ht="16.899999999999999" customHeight="1">
      <c r="A53" s="86">
        <v>20401</v>
      </c>
      <c r="B53" s="86" t="s">
        <v>457</v>
      </c>
      <c r="C53" s="87">
        <v>150</v>
      </c>
      <c r="D53" s="87">
        <f t="shared" ref="D53:D64" si="9">SUM(E53:S53)</f>
        <v>1854</v>
      </c>
      <c r="E53" s="87">
        <v>0</v>
      </c>
      <c r="F53" s="190">
        <v>1854</v>
      </c>
      <c r="G53" s="87">
        <v>0</v>
      </c>
      <c r="H53" s="190">
        <v>0</v>
      </c>
      <c r="I53" s="87">
        <v>0</v>
      </c>
      <c r="J53" s="87">
        <v>0</v>
      </c>
      <c r="K53" s="87">
        <v>0</v>
      </c>
      <c r="L53" s="190">
        <v>0</v>
      </c>
      <c r="M53" s="87">
        <v>0</v>
      </c>
      <c r="N53" s="87">
        <v>0</v>
      </c>
      <c r="O53" s="87">
        <v>0</v>
      </c>
      <c r="P53" s="87">
        <v>0</v>
      </c>
      <c r="Q53" s="87">
        <v>0</v>
      </c>
      <c r="R53" s="87">
        <v>0</v>
      </c>
      <c r="S53" s="87">
        <v>0</v>
      </c>
      <c r="T53" s="87">
        <f t="shared" ref="T53:T64" si="10">C53+D53</f>
        <v>2004</v>
      </c>
      <c r="U53" s="87">
        <v>2004</v>
      </c>
      <c r="V53" s="191">
        <f>U53/T53*100</f>
        <v>100</v>
      </c>
    </row>
    <row r="54" spans="1:22" ht="16.899999999999999" customHeight="1">
      <c r="A54" s="86">
        <v>20402</v>
      </c>
      <c r="B54" s="86" t="s">
        <v>458</v>
      </c>
      <c r="C54" s="87">
        <v>0</v>
      </c>
      <c r="D54" s="87">
        <f t="shared" si="9"/>
        <v>0</v>
      </c>
      <c r="E54" s="87">
        <v>0</v>
      </c>
      <c r="F54" s="190">
        <v>0</v>
      </c>
      <c r="G54" s="87">
        <v>0</v>
      </c>
      <c r="H54" s="190">
        <v>0</v>
      </c>
      <c r="I54" s="87">
        <v>0</v>
      </c>
      <c r="J54" s="87">
        <v>0</v>
      </c>
      <c r="K54" s="87">
        <v>0</v>
      </c>
      <c r="L54" s="190">
        <v>0</v>
      </c>
      <c r="M54" s="87">
        <v>0</v>
      </c>
      <c r="N54" s="87">
        <v>0</v>
      </c>
      <c r="O54" s="87">
        <v>0</v>
      </c>
      <c r="P54" s="87">
        <v>0</v>
      </c>
      <c r="Q54" s="87">
        <v>0</v>
      </c>
      <c r="R54" s="87">
        <v>0</v>
      </c>
      <c r="S54" s="87">
        <v>0</v>
      </c>
      <c r="T54" s="87">
        <f t="shared" si="10"/>
        <v>0</v>
      </c>
      <c r="U54" s="87">
        <v>0</v>
      </c>
      <c r="V54" s="191"/>
    </row>
    <row r="55" spans="1:22" ht="16.899999999999999" customHeight="1">
      <c r="A55" s="86">
        <v>20403</v>
      </c>
      <c r="B55" s="86" t="s">
        <v>459</v>
      </c>
      <c r="C55" s="87">
        <v>0</v>
      </c>
      <c r="D55" s="87">
        <f t="shared" si="9"/>
        <v>0</v>
      </c>
      <c r="E55" s="87">
        <v>0</v>
      </c>
      <c r="F55" s="190">
        <v>0</v>
      </c>
      <c r="G55" s="87">
        <v>0</v>
      </c>
      <c r="H55" s="190">
        <v>0</v>
      </c>
      <c r="I55" s="87">
        <v>0</v>
      </c>
      <c r="J55" s="87">
        <v>0</v>
      </c>
      <c r="K55" s="87">
        <v>0</v>
      </c>
      <c r="L55" s="190">
        <v>0</v>
      </c>
      <c r="M55" s="87">
        <v>0</v>
      </c>
      <c r="N55" s="87">
        <v>0</v>
      </c>
      <c r="O55" s="87">
        <v>0</v>
      </c>
      <c r="P55" s="87">
        <v>0</v>
      </c>
      <c r="Q55" s="87">
        <v>0</v>
      </c>
      <c r="R55" s="87">
        <v>0</v>
      </c>
      <c r="S55" s="87">
        <v>0</v>
      </c>
      <c r="T55" s="87">
        <f t="shared" si="10"/>
        <v>0</v>
      </c>
      <c r="U55" s="87">
        <v>0</v>
      </c>
      <c r="V55" s="191"/>
    </row>
    <row r="56" spans="1:22" ht="16.899999999999999" customHeight="1">
      <c r="A56" s="86">
        <v>20404</v>
      </c>
      <c r="B56" s="86" t="s">
        <v>460</v>
      </c>
      <c r="C56" s="87">
        <v>0</v>
      </c>
      <c r="D56" s="87">
        <f t="shared" si="9"/>
        <v>0</v>
      </c>
      <c r="E56" s="87">
        <v>0</v>
      </c>
      <c r="F56" s="190">
        <v>0</v>
      </c>
      <c r="G56" s="87">
        <v>0</v>
      </c>
      <c r="H56" s="190">
        <v>0</v>
      </c>
      <c r="I56" s="87">
        <v>0</v>
      </c>
      <c r="J56" s="87">
        <v>0</v>
      </c>
      <c r="K56" s="87">
        <v>0</v>
      </c>
      <c r="L56" s="190">
        <v>0</v>
      </c>
      <c r="M56" s="87">
        <v>0</v>
      </c>
      <c r="N56" s="87">
        <v>0</v>
      </c>
      <c r="O56" s="87">
        <v>0</v>
      </c>
      <c r="P56" s="87">
        <v>0</v>
      </c>
      <c r="Q56" s="87">
        <v>0</v>
      </c>
      <c r="R56" s="87">
        <v>0</v>
      </c>
      <c r="S56" s="87">
        <v>0</v>
      </c>
      <c r="T56" s="87">
        <f t="shared" si="10"/>
        <v>0</v>
      </c>
      <c r="U56" s="87">
        <v>0</v>
      </c>
      <c r="V56" s="191"/>
    </row>
    <row r="57" spans="1:22" ht="16.899999999999999" customHeight="1">
      <c r="A57" s="86">
        <v>20405</v>
      </c>
      <c r="B57" s="86" t="s">
        <v>461</v>
      </c>
      <c r="C57" s="87">
        <v>0</v>
      </c>
      <c r="D57" s="87">
        <f t="shared" si="9"/>
        <v>0</v>
      </c>
      <c r="E57" s="87">
        <v>0</v>
      </c>
      <c r="F57" s="190">
        <v>0</v>
      </c>
      <c r="G57" s="87">
        <v>0</v>
      </c>
      <c r="H57" s="190">
        <v>0</v>
      </c>
      <c r="I57" s="87">
        <v>0</v>
      </c>
      <c r="J57" s="87">
        <v>0</v>
      </c>
      <c r="K57" s="87">
        <v>0</v>
      </c>
      <c r="L57" s="190">
        <v>0</v>
      </c>
      <c r="M57" s="87">
        <v>0</v>
      </c>
      <c r="N57" s="87">
        <v>0</v>
      </c>
      <c r="O57" s="87">
        <v>0</v>
      </c>
      <c r="P57" s="87">
        <v>0</v>
      </c>
      <c r="Q57" s="87">
        <v>0</v>
      </c>
      <c r="R57" s="87">
        <v>0</v>
      </c>
      <c r="S57" s="87">
        <v>0</v>
      </c>
      <c r="T57" s="87">
        <f t="shared" si="10"/>
        <v>0</v>
      </c>
      <c r="U57" s="87">
        <v>0</v>
      </c>
      <c r="V57" s="191"/>
    </row>
    <row r="58" spans="1:22" ht="16.899999999999999" customHeight="1">
      <c r="A58" s="86">
        <v>20406</v>
      </c>
      <c r="B58" s="86" t="s">
        <v>462</v>
      </c>
      <c r="C58" s="87">
        <v>0</v>
      </c>
      <c r="D58" s="87">
        <f t="shared" si="9"/>
        <v>10</v>
      </c>
      <c r="E58" s="87">
        <v>0</v>
      </c>
      <c r="F58" s="190">
        <v>10</v>
      </c>
      <c r="G58" s="87">
        <v>0</v>
      </c>
      <c r="H58" s="190">
        <v>0</v>
      </c>
      <c r="I58" s="87">
        <v>0</v>
      </c>
      <c r="J58" s="87">
        <v>0</v>
      </c>
      <c r="K58" s="87">
        <v>0</v>
      </c>
      <c r="L58" s="190">
        <v>0</v>
      </c>
      <c r="M58" s="87">
        <v>0</v>
      </c>
      <c r="N58" s="87">
        <v>0</v>
      </c>
      <c r="O58" s="87">
        <v>0</v>
      </c>
      <c r="P58" s="87">
        <v>0</v>
      </c>
      <c r="Q58" s="87">
        <v>0</v>
      </c>
      <c r="R58" s="87">
        <v>0</v>
      </c>
      <c r="S58" s="87">
        <v>0</v>
      </c>
      <c r="T58" s="87">
        <f t="shared" si="10"/>
        <v>10</v>
      </c>
      <c r="U58" s="87">
        <v>10</v>
      </c>
      <c r="V58" s="191">
        <f>U58/T58*100</f>
        <v>100</v>
      </c>
    </row>
    <row r="59" spans="1:22" ht="16.899999999999999" customHeight="1">
      <c r="A59" s="86">
        <v>20407</v>
      </c>
      <c r="B59" s="86" t="s">
        <v>463</v>
      </c>
      <c r="C59" s="87">
        <v>0</v>
      </c>
      <c r="D59" s="87">
        <f t="shared" si="9"/>
        <v>0</v>
      </c>
      <c r="E59" s="87">
        <v>0</v>
      </c>
      <c r="F59" s="190">
        <v>0</v>
      </c>
      <c r="G59" s="87">
        <v>0</v>
      </c>
      <c r="H59" s="190">
        <v>0</v>
      </c>
      <c r="I59" s="87">
        <v>0</v>
      </c>
      <c r="J59" s="87">
        <v>0</v>
      </c>
      <c r="K59" s="87">
        <v>0</v>
      </c>
      <c r="L59" s="190">
        <v>0</v>
      </c>
      <c r="M59" s="87">
        <v>0</v>
      </c>
      <c r="N59" s="87">
        <v>0</v>
      </c>
      <c r="O59" s="87">
        <v>0</v>
      </c>
      <c r="P59" s="87">
        <v>0</v>
      </c>
      <c r="Q59" s="87">
        <v>0</v>
      </c>
      <c r="R59" s="87">
        <v>0</v>
      </c>
      <c r="S59" s="87">
        <v>0</v>
      </c>
      <c r="T59" s="87">
        <f t="shared" si="10"/>
        <v>0</v>
      </c>
      <c r="U59" s="87">
        <v>0</v>
      </c>
      <c r="V59" s="191"/>
    </row>
    <row r="60" spans="1:22" ht="16.899999999999999" customHeight="1">
      <c r="A60" s="86">
        <v>20408</v>
      </c>
      <c r="B60" s="86" t="s">
        <v>464</v>
      </c>
      <c r="C60" s="87">
        <v>0</v>
      </c>
      <c r="D60" s="87">
        <f t="shared" si="9"/>
        <v>0</v>
      </c>
      <c r="E60" s="87">
        <v>0</v>
      </c>
      <c r="F60" s="190">
        <v>0</v>
      </c>
      <c r="G60" s="87">
        <v>0</v>
      </c>
      <c r="H60" s="190">
        <v>0</v>
      </c>
      <c r="I60" s="87">
        <v>0</v>
      </c>
      <c r="J60" s="87">
        <v>0</v>
      </c>
      <c r="K60" s="87">
        <v>0</v>
      </c>
      <c r="L60" s="190">
        <v>0</v>
      </c>
      <c r="M60" s="87">
        <v>0</v>
      </c>
      <c r="N60" s="87">
        <v>0</v>
      </c>
      <c r="O60" s="87">
        <v>0</v>
      </c>
      <c r="P60" s="87">
        <v>0</v>
      </c>
      <c r="Q60" s="87">
        <v>0</v>
      </c>
      <c r="R60" s="87">
        <v>0</v>
      </c>
      <c r="S60" s="87">
        <v>0</v>
      </c>
      <c r="T60" s="87">
        <f t="shared" si="10"/>
        <v>0</v>
      </c>
      <c r="U60" s="87">
        <v>0</v>
      </c>
      <c r="V60" s="191"/>
    </row>
    <row r="61" spans="1:22" ht="16.899999999999999" customHeight="1">
      <c r="A61" s="86">
        <v>20409</v>
      </c>
      <c r="B61" s="86" t="s">
        <v>465</v>
      </c>
      <c r="C61" s="87">
        <v>0</v>
      </c>
      <c r="D61" s="87">
        <f t="shared" si="9"/>
        <v>0</v>
      </c>
      <c r="E61" s="87">
        <v>0</v>
      </c>
      <c r="F61" s="190">
        <v>0</v>
      </c>
      <c r="G61" s="87">
        <v>0</v>
      </c>
      <c r="H61" s="190">
        <v>0</v>
      </c>
      <c r="I61" s="87">
        <v>0</v>
      </c>
      <c r="J61" s="87">
        <v>0</v>
      </c>
      <c r="K61" s="87">
        <v>0</v>
      </c>
      <c r="L61" s="190">
        <v>0</v>
      </c>
      <c r="M61" s="87">
        <v>0</v>
      </c>
      <c r="N61" s="87">
        <v>0</v>
      </c>
      <c r="O61" s="87">
        <v>0</v>
      </c>
      <c r="P61" s="87">
        <v>0</v>
      </c>
      <c r="Q61" s="87">
        <v>0</v>
      </c>
      <c r="R61" s="87">
        <v>0</v>
      </c>
      <c r="S61" s="87">
        <v>0</v>
      </c>
      <c r="T61" s="87">
        <f t="shared" si="10"/>
        <v>0</v>
      </c>
      <c r="U61" s="87">
        <v>0</v>
      </c>
      <c r="V61" s="191"/>
    </row>
    <row r="62" spans="1:22" ht="16.899999999999999" customHeight="1">
      <c r="A62" s="86">
        <v>20410</v>
      </c>
      <c r="B62" s="86" t="s">
        <v>466</v>
      </c>
      <c r="C62" s="87">
        <v>0</v>
      </c>
      <c r="D62" s="87">
        <f t="shared" si="9"/>
        <v>0</v>
      </c>
      <c r="E62" s="87">
        <v>0</v>
      </c>
      <c r="F62" s="190">
        <v>0</v>
      </c>
      <c r="G62" s="87">
        <v>0</v>
      </c>
      <c r="H62" s="190">
        <v>0</v>
      </c>
      <c r="I62" s="87">
        <v>0</v>
      </c>
      <c r="J62" s="87">
        <v>0</v>
      </c>
      <c r="K62" s="87">
        <v>0</v>
      </c>
      <c r="L62" s="190">
        <v>0</v>
      </c>
      <c r="M62" s="87">
        <v>0</v>
      </c>
      <c r="N62" s="87">
        <v>0</v>
      </c>
      <c r="O62" s="87">
        <v>0</v>
      </c>
      <c r="P62" s="87">
        <v>0</v>
      </c>
      <c r="Q62" s="87">
        <v>0</v>
      </c>
      <c r="R62" s="87">
        <v>0</v>
      </c>
      <c r="S62" s="87">
        <v>0</v>
      </c>
      <c r="T62" s="87">
        <f t="shared" si="10"/>
        <v>0</v>
      </c>
      <c r="U62" s="87">
        <v>0</v>
      </c>
      <c r="V62" s="191"/>
    </row>
    <row r="63" spans="1:22" ht="16.899999999999999" customHeight="1">
      <c r="A63" s="86">
        <v>20411</v>
      </c>
      <c r="B63" s="86" t="s">
        <v>467</v>
      </c>
      <c r="C63" s="87">
        <v>0</v>
      </c>
      <c r="D63" s="87">
        <f t="shared" si="9"/>
        <v>0</v>
      </c>
      <c r="E63" s="87">
        <v>0</v>
      </c>
      <c r="F63" s="87">
        <v>0</v>
      </c>
      <c r="G63" s="87">
        <v>0</v>
      </c>
      <c r="H63" s="87">
        <v>0</v>
      </c>
      <c r="I63" s="87">
        <v>0</v>
      </c>
      <c r="J63" s="87">
        <v>0</v>
      </c>
      <c r="K63" s="87">
        <v>0</v>
      </c>
      <c r="L63" s="87">
        <v>0</v>
      </c>
      <c r="M63" s="87">
        <v>0</v>
      </c>
      <c r="N63" s="87">
        <v>0</v>
      </c>
      <c r="O63" s="87">
        <v>0</v>
      </c>
      <c r="P63" s="87">
        <v>0</v>
      </c>
      <c r="Q63" s="87">
        <v>0</v>
      </c>
      <c r="R63" s="87">
        <v>0</v>
      </c>
      <c r="S63" s="87">
        <v>0</v>
      </c>
      <c r="T63" s="87">
        <f t="shared" si="10"/>
        <v>0</v>
      </c>
      <c r="U63" s="87">
        <v>0</v>
      </c>
      <c r="V63" s="191"/>
    </row>
    <row r="64" spans="1:22" ht="16.899999999999999" customHeight="1">
      <c r="A64" s="86">
        <v>20499</v>
      </c>
      <c r="B64" s="86" t="s">
        <v>913</v>
      </c>
      <c r="C64" s="87">
        <v>0</v>
      </c>
      <c r="D64" s="87">
        <f t="shared" si="9"/>
        <v>0</v>
      </c>
      <c r="E64" s="87">
        <v>0</v>
      </c>
      <c r="F64" s="190">
        <v>0</v>
      </c>
      <c r="G64" s="87">
        <v>0</v>
      </c>
      <c r="H64" s="190">
        <v>0</v>
      </c>
      <c r="I64" s="87">
        <v>0</v>
      </c>
      <c r="J64" s="87">
        <v>0</v>
      </c>
      <c r="K64" s="87">
        <v>0</v>
      </c>
      <c r="L64" s="190">
        <v>0</v>
      </c>
      <c r="M64" s="87">
        <v>0</v>
      </c>
      <c r="N64" s="87">
        <v>0</v>
      </c>
      <c r="O64" s="87">
        <v>0</v>
      </c>
      <c r="P64" s="87">
        <v>0</v>
      </c>
      <c r="Q64" s="87">
        <v>0</v>
      </c>
      <c r="R64" s="87">
        <v>0</v>
      </c>
      <c r="S64" s="87">
        <v>0</v>
      </c>
      <c r="T64" s="87">
        <f t="shared" si="10"/>
        <v>0</v>
      </c>
      <c r="U64" s="87">
        <v>0</v>
      </c>
      <c r="V64" s="191"/>
    </row>
    <row r="65" spans="1:22" ht="16.899999999999999" customHeight="1">
      <c r="A65" s="86">
        <v>205</v>
      </c>
      <c r="B65" s="90" t="s">
        <v>468</v>
      </c>
      <c r="C65" s="87">
        <f t="shared" ref="C65:T65" si="11">SUM(C66:C75)</f>
        <v>1725</v>
      </c>
      <c r="D65" s="87">
        <f t="shared" si="11"/>
        <v>13351</v>
      </c>
      <c r="E65" s="87">
        <f t="shared" si="11"/>
        <v>0</v>
      </c>
      <c r="F65" s="190">
        <f t="shared" si="11"/>
        <v>13309</v>
      </c>
      <c r="G65" s="87">
        <f t="shared" si="11"/>
        <v>42</v>
      </c>
      <c r="H65" s="190">
        <f t="shared" si="11"/>
        <v>0</v>
      </c>
      <c r="I65" s="87">
        <f t="shared" si="11"/>
        <v>0</v>
      </c>
      <c r="J65" s="87">
        <f t="shared" si="11"/>
        <v>0</v>
      </c>
      <c r="K65" s="87">
        <f t="shared" si="11"/>
        <v>0</v>
      </c>
      <c r="L65" s="190">
        <f t="shared" si="11"/>
        <v>0</v>
      </c>
      <c r="M65" s="87">
        <f t="shared" si="11"/>
        <v>0</v>
      </c>
      <c r="N65" s="87">
        <f t="shared" si="11"/>
        <v>0</v>
      </c>
      <c r="O65" s="87">
        <f t="shared" si="11"/>
        <v>0</v>
      </c>
      <c r="P65" s="87">
        <f t="shared" si="11"/>
        <v>0</v>
      </c>
      <c r="Q65" s="87">
        <f t="shared" si="11"/>
        <v>0</v>
      </c>
      <c r="R65" s="87">
        <f t="shared" si="11"/>
        <v>0</v>
      </c>
      <c r="S65" s="87">
        <f t="shared" si="11"/>
        <v>0</v>
      </c>
      <c r="T65" s="87">
        <f t="shared" si="11"/>
        <v>15076</v>
      </c>
      <c r="U65" s="87">
        <v>15076</v>
      </c>
      <c r="V65" s="191">
        <f>U65/T65*100</f>
        <v>100</v>
      </c>
    </row>
    <row r="66" spans="1:22" ht="16.899999999999999" customHeight="1">
      <c r="A66" s="86">
        <v>20501</v>
      </c>
      <c r="B66" s="86" t="s">
        <v>469</v>
      </c>
      <c r="C66" s="87">
        <v>0</v>
      </c>
      <c r="D66" s="87">
        <f t="shared" ref="D66:D75" si="12">SUM(E66:S66)</f>
        <v>65</v>
      </c>
      <c r="E66" s="87">
        <v>0</v>
      </c>
      <c r="F66" s="190">
        <v>65</v>
      </c>
      <c r="G66" s="87">
        <v>0</v>
      </c>
      <c r="H66" s="190">
        <v>0</v>
      </c>
      <c r="I66" s="87">
        <v>0</v>
      </c>
      <c r="J66" s="87">
        <v>0</v>
      </c>
      <c r="K66" s="87">
        <v>0</v>
      </c>
      <c r="L66" s="190">
        <v>0</v>
      </c>
      <c r="M66" s="87">
        <v>0</v>
      </c>
      <c r="N66" s="87">
        <v>0</v>
      </c>
      <c r="O66" s="87">
        <v>0</v>
      </c>
      <c r="P66" s="87">
        <v>0</v>
      </c>
      <c r="Q66" s="87">
        <v>0</v>
      </c>
      <c r="R66" s="87">
        <v>0</v>
      </c>
      <c r="S66" s="87">
        <v>0</v>
      </c>
      <c r="T66" s="87">
        <f t="shared" ref="T66:T75" si="13">C66+D66</f>
        <v>65</v>
      </c>
      <c r="U66" s="87">
        <v>65</v>
      </c>
      <c r="V66" s="191">
        <f>U66/T66*100</f>
        <v>100</v>
      </c>
    </row>
    <row r="67" spans="1:22" ht="16.899999999999999" customHeight="1">
      <c r="A67" s="86">
        <v>20502</v>
      </c>
      <c r="B67" s="86" t="s">
        <v>470</v>
      </c>
      <c r="C67" s="87">
        <v>1725</v>
      </c>
      <c r="D67" s="87">
        <f t="shared" si="12"/>
        <v>13182</v>
      </c>
      <c r="E67" s="87">
        <v>0</v>
      </c>
      <c r="F67" s="190">
        <v>13140</v>
      </c>
      <c r="G67" s="87">
        <v>42</v>
      </c>
      <c r="H67" s="190">
        <v>0</v>
      </c>
      <c r="I67" s="87">
        <v>0</v>
      </c>
      <c r="J67" s="87">
        <v>0</v>
      </c>
      <c r="K67" s="87">
        <v>0</v>
      </c>
      <c r="L67" s="190">
        <v>0</v>
      </c>
      <c r="M67" s="87">
        <v>0</v>
      </c>
      <c r="N67" s="87">
        <v>0</v>
      </c>
      <c r="O67" s="87">
        <v>0</v>
      </c>
      <c r="P67" s="87">
        <v>0</v>
      </c>
      <c r="Q67" s="87">
        <v>0</v>
      </c>
      <c r="R67" s="87">
        <v>0</v>
      </c>
      <c r="S67" s="87">
        <v>0</v>
      </c>
      <c r="T67" s="87">
        <f t="shared" si="13"/>
        <v>14907</v>
      </c>
      <c r="U67" s="87">
        <v>14907</v>
      </c>
      <c r="V67" s="191">
        <f>U67/T67*100</f>
        <v>100</v>
      </c>
    </row>
    <row r="68" spans="1:22" ht="16.899999999999999" customHeight="1">
      <c r="A68" s="86">
        <v>20503</v>
      </c>
      <c r="B68" s="86" t="s">
        <v>471</v>
      </c>
      <c r="C68" s="87">
        <v>0</v>
      </c>
      <c r="D68" s="87">
        <f t="shared" si="12"/>
        <v>104</v>
      </c>
      <c r="E68" s="87">
        <v>0</v>
      </c>
      <c r="F68" s="190">
        <v>104</v>
      </c>
      <c r="G68" s="87">
        <v>0</v>
      </c>
      <c r="H68" s="190">
        <v>0</v>
      </c>
      <c r="I68" s="87">
        <v>0</v>
      </c>
      <c r="J68" s="87">
        <v>0</v>
      </c>
      <c r="K68" s="87">
        <v>0</v>
      </c>
      <c r="L68" s="190">
        <v>0</v>
      </c>
      <c r="M68" s="87">
        <v>0</v>
      </c>
      <c r="N68" s="87">
        <v>0</v>
      </c>
      <c r="O68" s="87">
        <v>0</v>
      </c>
      <c r="P68" s="87">
        <v>0</v>
      </c>
      <c r="Q68" s="87">
        <v>0</v>
      </c>
      <c r="R68" s="87">
        <v>0</v>
      </c>
      <c r="S68" s="87">
        <v>0</v>
      </c>
      <c r="T68" s="87">
        <f t="shared" si="13"/>
        <v>104</v>
      </c>
      <c r="U68" s="87">
        <v>104</v>
      </c>
      <c r="V68" s="191">
        <f>U68/T68*100</f>
        <v>100</v>
      </c>
    </row>
    <row r="69" spans="1:22" ht="16.899999999999999" customHeight="1">
      <c r="A69" s="86">
        <v>20504</v>
      </c>
      <c r="B69" s="86" t="s">
        <v>472</v>
      </c>
      <c r="C69" s="87">
        <v>0</v>
      </c>
      <c r="D69" s="87">
        <f t="shared" si="12"/>
        <v>0</v>
      </c>
      <c r="E69" s="87">
        <v>0</v>
      </c>
      <c r="F69" s="190">
        <v>0</v>
      </c>
      <c r="G69" s="87">
        <v>0</v>
      </c>
      <c r="H69" s="190">
        <v>0</v>
      </c>
      <c r="I69" s="87">
        <v>0</v>
      </c>
      <c r="J69" s="87">
        <v>0</v>
      </c>
      <c r="K69" s="87">
        <v>0</v>
      </c>
      <c r="L69" s="190">
        <v>0</v>
      </c>
      <c r="M69" s="87">
        <v>0</v>
      </c>
      <c r="N69" s="87">
        <v>0</v>
      </c>
      <c r="O69" s="87">
        <v>0</v>
      </c>
      <c r="P69" s="87">
        <v>0</v>
      </c>
      <c r="Q69" s="87">
        <v>0</v>
      </c>
      <c r="R69" s="87">
        <v>0</v>
      </c>
      <c r="S69" s="87">
        <v>0</v>
      </c>
      <c r="T69" s="87">
        <f t="shared" si="13"/>
        <v>0</v>
      </c>
      <c r="U69" s="87">
        <v>0</v>
      </c>
      <c r="V69" s="191"/>
    </row>
    <row r="70" spans="1:22" ht="16.899999999999999" customHeight="1">
      <c r="A70" s="86">
        <v>20505</v>
      </c>
      <c r="B70" s="86" t="s">
        <v>473</v>
      </c>
      <c r="C70" s="87">
        <v>0</v>
      </c>
      <c r="D70" s="87">
        <f t="shared" si="12"/>
        <v>0</v>
      </c>
      <c r="E70" s="87">
        <v>0</v>
      </c>
      <c r="F70" s="190">
        <v>0</v>
      </c>
      <c r="G70" s="87">
        <v>0</v>
      </c>
      <c r="H70" s="190">
        <v>0</v>
      </c>
      <c r="I70" s="87">
        <v>0</v>
      </c>
      <c r="J70" s="87">
        <v>0</v>
      </c>
      <c r="K70" s="87">
        <v>0</v>
      </c>
      <c r="L70" s="190">
        <v>0</v>
      </c>
      <c r="M70" s="87">
        <v>0</v>
      </c>
      <c r="N70" s="87">
        <v>0</v>
      </c>
      <c r="O70" s="87">
        <v>0</v>
      </c>
      <c r="P70" s="87">
        <v>0</v>
      </c>
      <c r="Q70" s="87">
        <v>0</v>
      </c>
      <c r="R70" s="87">
        <v>0</v>
      </c>
      <c r="S70" s="87">
        <v>0</v>
      </c>
      <c r="T70" s="87">
        <f t="shared" si="13"/>
        <v>0</v>
      </c>
      <c r="U70" s="87">
        <v>0</v>
      </c>
      <c r="V70" s="191"/>
    </row>
    <row r="71" spans="1:22" ht="16.899999999999999" customHeight="1">
      <c r="A71" s="86">
        <v>20506</v>
      </c>
      <c r="B71" s="86" t="s">
        <v>474</v>
      </c>
      <c r="C71" s="87">
        <v>0</v>
      </c>
      <c r="D71" s="87">
        <f t="shared" si="12"/>
        <v>0</v>
      </c>
      <c r="E71" s="87">
        <v>0</v>
      </c>
      <c r="F71" s="190">
        <v>0</v>
      </c>
      <c r="G71" s="87">
        <v>0</v>
      </c>
      <c r="H71" s="190">
        <v>0</v>
      </c>
      <c r="I71" s="87">
        <v>0</v>
      </c>
      <c r="J71" s="87">
        <v>0</v>
      </c>
      <c r="K71" s="87">
        <v>0</v>
      </c>
      <c r="L71" s="190">
        <v>0</v>
      </c>
      <c r="M71" s="87">
        <v>0</v>
      </c>
      <c r="N71" s="87">
        <v>0</v>
      </c>
      <c r="O71" s="87">
        <v>0</v>
      </c>
      <c r="P71" s="87">
        <v>0</v>
      </c>
      <c r="Q71" s="87">
        <v>0</v>
      </c>
      <c r="R71" s="87">
        <v>0</v>
      </c>
      <c r="S71" s="87">
        <v>0</v>
      </c>
      <c r="T71" s="87">
        <f t="shared" si="13"/>
        <v>0</v>
      </c>
      <c r="U71" s="87">
        <v>0</v>
      </c>
      <c r="V71" s="191"/>
    </row>
    <row r="72" spans="1:22" ht="16.899999999999999" customHeight="1">
      <c r="A72" s="86">
        <v>20507</v>
      </c>
      <c r="B72" s="86" t="s">
        <v>475</v>
      </c>
      <c r="C72" s="87">
        <v>0</v>
      </c>
      <c r="D72" s="87">
        <f t="shared" si="12"/>
        <v>0</v>
      </c>
      <c r="E72" s="87">
        <v>0</v>
      </c>
      <c r="F72" s="190">
        <v>0</v>
      </c>
      <c r="G72" s="87">
        <v>0</v>
      </c>
      <c r="H72" s="190">
        <v>0</v>
      </c>
      <c r="I72" s="87">
        <v>0</v>
      </c>
      <c r="J72" s="87">
        <v>0</v>
      </c>
      <c r="K72" s="87">
        <v>0</v>
      </c>
      <c r="L72" s="190">
        <v>0</v>
      </c>
      <c r="M72" s="87">
        <v>0</v>
      </c>
      <c r="N72" s="87">
        <v>0</v>
      </c>
      <c r="O72" s="87">
        <v>0</v>
      </c>
      <c r="P72" s="87">
        <v>0</v>
      </c>
      <c r="Q72" s="87">
        <v>0</v>
      </c>
      <c r="R72" s="87">
        <v>0</v>
      </c>
      <c r="S72" s="87">
        <v>0</v>
      </c>
      <c r="T72" s="87">
        <f t="shared" si="13"/>
        <v>0</v>
      </c>
      <c r="U72" s="87">
        <v>0</v>
      </c>
      <c r="V72" s="191"/>
    </row>
    <row r="73" spans="1:22" ht="16.899999999999999" customHeight="1">
      <c r="A73" s="86">
        <v>20508</v>
      </c>
      <c r="B73" s="86" t="s">
        <v>476</v>
      </c>
      <c r="C73" s="87">
        <v>0</v>
      </c>
      <c r="D73" s="87">
        <f t="shared" si="12"/>
        <v>0</v>
      </c>
      <c r="E73" s="87">
        <v>0</v>
      </c>
      <c r="F73" s="190">
        <v>0</v>
      </c>
      <c r="G73" s="87">
        <v>0</v>
      </c>
      <c r="H73" s="190">
        <v>0</v>
      </c>
      <c r="I73" s="87">
        <v>0</v>
      </c>
      <c r="J73" s="87">
        <v>0</v>
      </c>
      <c r="K73" s="87">
        <v>0</v>
      </c>
      <c r="L73" s="190">
        <v>0</v>
      </c>
      <c r="M73" s="87">
        <v>0</v>
      </c>
      <c r="N73" s="87">
        <v>0</v>
      </c>
      <c r="O73" s="87">
        <v>0</v>
      </c>
      <c r="P73" s="87">
        <v>0</v>
      </c>
      <c r="Q73" s="87">
        <v>0</v>
      </c>
      <c r="R73" s="87">
        <v>0</v>
      </c>
      <c r="S73" s="87">
        <v>0</v>
      </c>
      <c r="T73" s="87">
        <f t="shared" si="13"/>
        <v>0</v>
      </c>
      <c r="U73" s="87">
        <v>0</v>
      </c>
      <c r="V73" s="191"/>
    </row>
    <row r="74" spans="1:22" ht="16.899999999999999" customHeight="1">
      <c r="A74" s="86">
        <v>20509</v>
      </c>
      <c r="B74" s="86" t="s">
        <v>477</v>
      </c>
      <c r="C74" s="87">
        <v>0</v>
      </c>
      <c r="D74" s="87">
        <f t="shared" si="12"/>
        <v>0</v>
      </c>
      <c r="E74" s="87">
        <v>0</v>
      </c>
      <c r="F74" s="190">
        <v>0</v>
      </c>
      <c r="G74" s="87">
        <v>0</v>
      </c>
      <c r="H74" s="190">
        <v>0</v>
      </c>
      <c r="I74" s="87">
        <v>0</v>
      </c>
      <c r="J74" s="87">
        <v>0</v>
      </c>
      <c r="K74" s="87">
        <v>0</v>
      </c>
      <c r="L74" s="190">
        <v>0</v>
      </c>
      <c r="M74" s="87">
        <v>0</v>
      </c>
      <c r="N74" s="87">
        <v>0</v>
      </c>
      <c r="O74" s="87">
        <v>0</v>
      </c>
      <c r="P74" s="87">
        <v>0</v>
      </c>
      <c r="Q74" s="87">
        <v>0</v>
      </c>
      <c r="R74" s="87">
        <v>0</v>
      </c>
      <c r="S74" s="87">
        <v>0</v>
      </c>
      <c r="T74" s="87">
        <f t="shared" si="13"/>
        <v>0</v>
      </c>
      <c r="U74" s="87">
        <v>0</v>
      </c>
      <c r="V74" s="191"/>
    </row>
    <row r="75" spans="1:22" ht="16.899999999999999" customHeight="1">
      <c r="A75" s="86">
        <v>20599</v>
      </c>
      <c r="B75" s="86" t="s">
        <v>914</v>
      </c>
      <c r="C75" s="87">
        <v>0</v>
      </c>
      <c r="D75" s="87">
        <f t="shared" si="12"/>
        <v>0</v>
      </c>
      <c r="E75" s="87">
        <v>0</v>
      </c>
      <c r="F75" s="190">
        <v>0</v>
      </c>
      <c r="G75" s="87">
        <v>0</v>
      </c>
      <c r="H75" s="190">
        <v>0</v>
      </c>
      <c r="I75" s="87">
        <v>0</v>
      </c>
      <c r="J75" s="87">
        <v>0</v>
      </c>
      <c r="K75" s="87">
        <v>0</v>
      </c>
      <c r="L75" s="190">
        <v>0</v>
      </c>
      <c r="M75" s="87">
        <v>0</v>
      </c>
      <c r="N75" s="87">
        <v>0</v>
      </c>
      <c r="O75" s="87">
        <v>0</v>
      </c>
      <c r="P75" s="87">
        <v>0</v>
      </c>
      <c r="Q75" s="87">
        <v>0</v>
      </c>
      <c r="R75" s="87">
        <v>0</v>
      </c>
      <c r="S75" s="87">
        <v>0</v>
      </c>
      <c r="T75" s="87">
        <f t="shared" si="13"/>
        <v>0</v>
      </c>
      <c r="U75" s="87">
        <v>0</v>
      </c>
      <c r="V75" s="191"/>
    </row>
    <row r="76" spans="1:22" ht="16.899999999999999" customHeight="1">
      <c r="A76" s="86">
        <v>206</v>
      </c>
      <c r="B76" s="90" t="s">
        <v>478</v>
      </c>
      <c r="C76" s="87">
        <f t="shared" ref="C76:T76" si="14">SUM(C77:C86)</f>
        <v>0</v>
      </c>
      <c r="D76" s="87">
        <f t="shared" si="14"/>
        <v>0</v>
      </c>
      <c r="E76" s="87">
        <f t="shared" si="14"/>
        <v>0</v>
      </c>
      <c r="F76" s="190">
        <f t="shared" si="14"/>
        <v>0</v>
      </c>
      <c r="G76" s="87">
        <f t="shared" si="14"/>
        <v>0</v>
      </c>
      <c r="H76" s="190">
        <f t="shared" si="14"/>
        <v>0</v>
      </c>
      <c r="I76" s="87">
        <f t="shared" si="14"/>
        <v>0</v>
      </c>
      <c r="J76" s="87">
        <f t="shared" si="14"/>
        <v>0</v>
      </c>
      <c r="K76" s="87">
        <f t="shared" si="14"/>
        <v>0</v>
      </c>
      <c r="L76" s="190">
        <f t="shared" si="14"/>
        <v>0</v>
      </c>
      <c r="M76" s="87">
        <f t="shared" si="14"/>
        <v>0</v>
      </c>
      <c r="N76" s="87">
        <f t="shared" si="14"/>
        <v>0</v>
      </c>
      <c r="O76" s="87">
        <f t="shared" si="14"/>
        <v>0</v>
      </c>
      <c r="P76" s="87">
        <f t="shared" si="14"/>
        <v>0</v>
      </c>
      <c r="Q76" s="87">
        <f t="shared" si="14"/>
        <v>0</v>
      </c>
      <c r="R76" s="87">
        <f t="shared" si="14"/>
        <v>0</v>
      </c>
      <c r="S76" s="87">
        <f t="shared" si="14"/>
        <v>0</v>
      </c>
      <c r="T76" s="87">
        <f t="shared" si="14"/>
        <v>0</v>
      </c>
      <c r="U76" s="87">
        <v>0</v>
      </c>
      <c r="V76" s="191"/>
    </row>
    <row r="77" spans="1:22" ht="16.899999999999999" customHeight="1">
      <c r="A77" s="86">
        <v>20601</v>
      </c>
      <c r="B77" s="86" t="s">
        <v>479</v>
      </c>
      <c r="C77" s="87">
        <v>0</v>
      </c>
      <c r="D77" s="87">
        <f t="shared" ref="D77:D86" si="15">SUM(E77:S77)</f>
        <v>0</v>
      </c>
      <c r="E77" s="87">
        <v>0</v>
      </c>
      <c r="F77" s="190">
        <v>0</v>
      </c>
      <c r="G77" s="87">
        <v>0</v>
      </c>
      <c r="H77" s="190">
        <v>0</v>
      </c>
      <c r="I77" s="87">
        <v>0</v>
      </c>
      <c r="J77" s="87">
        <v>0</v>
      </c>
      <c r="K77" s="87">
        <v>0</v>
      </c>
      <c r="L77" s="190">
        <v>0</v>
      </c>
      <c r="M77" s="87">
        <v>0</v>
      </c>
      <c r="N77" s="87">
        <v>0</v>
      </c>
      <c r="O77" s="87">
        <v>0</v>
      </c>
      <c r="P77" s="87">
        <v>0</v>
      </c>
      <c r="Q77" s="87">
        <v>0</v>
      </c>
      <c r="R77" s="87">
        <v>0</v>
      </c>
      <c r="S77" s="87">
        <v>0</v>
      </c>
      <c r="T77" s="87">
        <f t="shared" ref="T77:T86" si="16">C77+D77</f>
        <v>0</v>
      </c>
      <c r="U77" s="87">
        <v>0</v>
      </c>
      <c r="V77" s="191"/>
    </row>
    <row r="78" spans="1:22" ht="16.899999999999999" customHeight="1">
      <c r="A78" s="86">
        <v>20602</v>
      </c>
      <c r="B78" s="86" t="s">
        <v>480</v>
      </c>
      <c r="C78" s="87">
        <v>0</v>
      </c>
      <c r="D78" s="87">
        <f t="shared" si="15"/>
        <v>0</v>
      </c>
      <c r="E78" s="87">
        <v>0</v>
      </c>
      <c r="F78" s="190">
        <v>0</v>
      </c>
      <c r="G78" s="87">
        <v>0</v>
      </c>
      <c r="H78" s="190">
        <v>0</v>
      </c>
      <c r="I78" s="87">
        <v>0</v>
      </c>
      <c r="J78" s="87">
        <v>0</v>
      </c>
      <c r="K78" s="87">
        <v>0</v>
      </c>
      <c r="L78" s="190">
        <v>0</v>
      </c>
      <c r="M78" s="87">
        <v>0</v>
      </c>
      <c r="N78" s="87">
        <v>0</v>
      </c>
      <c r="O78" s="87">
        <v>0</v>
      </c>
      <c r="P78" s="87">
        <v>0</v>
      </c>
      <c r="Q78" s="87">
        <v>0</v>
      </c>
      <c r="R78" s="87">
        <v>0</v>
      </c>
      <c r="S78" s="87">
        <v>0</v>
      </c>
      <c r="T78" s="87">
        <f t="shared" si="16"/>
        <v>0</v>
      </c>
      <c r="U78" s="87">
        <v>0</v>
      </c>
      <c r="V78" s="191"/>
    </row>
    <row r="79" spans="1:22" ht="16.899999999999999" customHeight="1">
      <c r="A79" s="86">
        <v>20603</v>
      </c>
      <c r="B79" s="86" t="s">
        <v>481</v>
      </c>
      <c r="C79" s="87">
        <v>0</v>
      </c>
      <c r="D79" s="87">
        <f t="shared" si="15"/>
        <v>0</v>
      </c>
      <c r="E79" s="87">
        <v>0</v>
      </c>
      <c r="F79" s="190">
        <v>0</v>
      </c>
      <c r="G79" s="87">
        <v>0</v>
      </c>
      <c r="H79" s="190">
        <v>0</v>
      </c>
      <c r="I79" s="87">
        <v>0</v>
      </c>
      <c r="J79" s="87">
        <v>0</v>
      </c>
      <c r="K79" s="87">
        <v>0</v>
      </c>
      <c r="L79" s="190">
        <v>0</v>
      </c>
      <c r="M79" s="87">
        <v>0</v>
      </c>
      <c r="N79" s="87">
        <v>0</v>
      </c>
      <c r="O79" s="87">
        <v>0</v>
      </c>
      <c r="P79" s="87">
        <v>0</v>
      </c>
      <c r="Q79" s="87">
        <v>0</v>
      </c>
      <c r="R79" s="87">
        <v>0</v>
      </c>
      <c r="S79" s="87">
        <v>0</v>
      </c>
      <c r="T79" s="87">
        <f t="shared" si="16"/>
        <v>0</v>
      </c>
      <c r="U79" s="87">
        <v>0</v>
      </c>
      <c r="V79" s="191"/>
    </row>
    <row r="80" spans="1:22" ht="16.899999999999999" customHeight="1">
      <c r="A80" s="86">
        <v>20604</v>
      </c>
      <c r="B80" s="86" t="s">
        <v>482</v>
      </c>
      <c r="C80" s="87">
        <v>0</v>
      </c>
      <c r="D80" s="87">
        <f t="shared" si="15"/>
        <v>0</v>
      </c>
      <c r="E80" s="87">
        <v>0</v>
      </c>
      <c r="F80" s="190">
        <v>0</v>
      </c>
      <c r="G80" s="87">
        <v>0</v>
      </c>
      <c r="H80" s="190">
        <v>0</v>
      </c>
      <c r="I80" s="87">
        <v>0</v>
      </c>
      <c r="J80" s="87">
        <v>0</v>
      </c>
      <c r="K80" s="87">
        <v>0</v>
      </c>
      <c r="L80" s="190">
        <v>0</v>
      </c>
      <c r="M80" s="87">
        <v>0</v>
      </c>
      <c r="N80" s="87">
        <v>0</v>
      </c>
      <c r="O80" s="87">
        <v>0</v>
      </c>
      <c r="P80" s="87">
        <v>0</v>
      </c>
      <c r="Q80" s="87">
        <v>0</v>
      </c>
      <c r="R80" s="87">
        <v>0</v>
      </c>
      <c r="S80" s="87">
        <v>0</v>
      </c>
      <c r="T80" s="87">
        <f t="shared" si="16"/>
        <v>0</v>
      </c>
      <c r="U80" s="87">
        <v>0</v>
      </c>
      <c r="V80" s="191"/>
    </row>
    <row r="81" spans="1:22" ht="16.899999999999999" customHeight="1">
      <c r="A81" s="86">
        <v>20605</v>
      </c>
      <c r="B81" s="86" t="s">
        <v>483</v>
      </c>
      <c r="C81" s="87">
        <v>0</v>
      </c>
      <c r="D81" s="87">
        <f t="shared" si="15"/>
        <v>0</v>
      </c>
      <c r="E81" s="87">
        <v>0</v>
      </c>
      <c r="F81" s="190">
        <v>0</v>
      </c>
      <c r="G81" s="87">
        <v>0</v>
      </c>
      <c r="H81" s="190">
        <v>0</v>
      </c>
      <c r="I81" s="87">
        <v>0</v>
      </c>
      <c r="J81" s="87">
        <v>0</v>
      </c>
      <c r="K81" s="87">
        <v>0</v>
      </c>
      <c r="L81" s="190">
        <v>0</v>
      </c>
      <c r="M81" s="87">
        <v>0</v>
      </c>
      <c r="N81" s="87">
        <v>0</v>
      </c>
      <c r="O81" s="87">
        <v>0</v>
      </c>
      <c r="P81" s="87">
        <v>0</v>
      </c>
      <c r="Q81" s="87">
        <v>0</v>
      </c>
      <c r="R81" s="87">
        <v>0</v>
      </c>
      <c r="S81" s="87">
        <v>0</v>
      </c>
      <c r="T81" s="87">
        <f t="shared" si="16"/>
        <v>0</v>
      </c>
      <c r="U81" s="87">
        <v>0</v>
      </c>
      <c r="V81" s="191"/>
    </row>
    <row r="82" spans="1:22" ht="16.899999999999999" customHeight="1">
      <c r="A82" s="86">
        <v>20606</v>
      </c>
      <c r="B82" s="86" t="s">
        <v>484</v>
      </c>
      <c r="C82" s="87">
        <v>0</v>
      </c>
      <c r="D82" s="87">
        <f t="shared" si="15"/>
        <v>0</v>
      </c>
      <c r="E82" s="87">
        <v>0</v>
      </c>
      <c r="F82" s="190">
        <v>0</v>
      </c>
      <c r="G82" s="87">
        <v>0</v>
      </c>
      <c r="H82" s="190">
        <v>0</v>
      </c>
      <c r="I82" s="87">
        <v>0</v>
      </c>
      <c r="J82" s="87">
        <v>0</v>
      </c>
      <c r="K82" s="87">
        <v>0</v>
      </c>
      <c r="L82" s="190">
        <v>0</v>
      </c>
      <c r="M82" s="87">
        <v>0</v>
      </c>
      <c r="N82" s="87">
        <v>0</v>
      </c>
      <c r="O82" s="87">
        <v>0</v>
      </c>
      <c r="P82" s="87">
        <v>0</v>
      </c>
      <c r="Q82" s="87">
        <v>0</v>
      </c>
      <c r="R82" s="87">
        <v>0</v>
      </c>
      <c r="S82" s="87">
        <v>0</v>
      </c>
      <c r="T82" s="87">
        <f t="shared" si="16"/>
        <v>0</v>
      </c>
      <c r="U82" s="87">
        <v>0</v>
      </c>
      <c r="V82" s="191"/>
    </row>
    <row r="83" spans="1:22" ht="16.899999999999999" customHeight="1">
      <c r="A83" s="86">
        <v>20607</v>
      </c>
      <c r="B83" s="86" t="s">
        <v>485</v>
      </c>
      <c r="C83" s="87">
        <v>0</v>
      </c>
      <c r="D83" s="87">
        <f t="shared" si="15"/>
        <v>0</v>
      </c>
      <c r="E83" s="87">
        <v>0</v>
      </c>
      <c r="F83" s="190">
        <v>0</v>
      </c>
      <c r="G83" s="87">
        <v>0</v>
      </c>
      <c r="H83" s="190">
        <v>0</v>
      </c>
      <c r="I83" s="87">
        <v>0</v>
      </c>
      <c r="J83" s="87">
        <v>0</v>
      </c>
      <c r="K83" s="87">
        <v>0</v>
      </c>
      <c r="L83" s="190">
        <v>0</v>
      </c>
      <c r="M83" s="87">
        <v>0</v>
      </c>
      <c r="N83" s="87">
        <v>0</v>
      </c>
      <c r="O83" s="87">
        <v>0</v>
      </c>
      <c r="P83" s="87">
        <v>0</v>
      </c>
      <c r="Q83" s="87">
        <v>0</v>
      </c>
      <c r="R83" s="87">
        <v>0</v>
      </c>
      <c r="S83" s="87">
        <v>0</v>
      </c>
      <c r="T83" s="87">
        <f t="shared" si="16"/>
        <v>0</v>
      </c>
      <c r="U83" s="87">
        <v>0</v>
      </c>
      <c r="V83" s="191"/>
    </row>
    <row r="84" spans="1:22" ht="16.899999999999999" customHeight="1">
      <c r="A84" s="86">
        <v>20608</v>
      </c>
      <c r="B84" s="86" t="s">
        <v>486</v>
      </c>
      <c r="C84" s="87">
        <v>0</v>
      </c>
      <c r="D84" s="87">
        <f t="shared" si="15"/>
        <v>0</v>
      </c>
      <c r="E84" s="87">
        <v>0</v>
      </c>
      <c r="F84" s="190">
        <v>0</v>
      </c>
      <c r="G84" s="87">
        <v>0</v>
      </c>
      <c r="H84" s="190">
        <v>0</v>
      </c>
      <c r="I84" s="87">
        <v>0</v>
      </c>
      <c r="J84" s="87">
        <v>0</v>
      </c>
      <c r="K84" s="87">
        <v>0</v>
      </c>
      <c r="L84" s="190">
        <v>0</v>
      </c>
      <c r="M84" s="87">
        <v>0</v>
      </c>
      <c r="N84" s="87">
        <v>0</v>
      </c>
      <c r="O84" s="87">
        <v>0</v>
      </c>
      <c r="P84" s="87">
        <v>0</v>
      </c>
      <c r="Q84" s="87">
        <v>0</v>
      </c>
      <c r="R84" s="87">
        <v>0</v>
      </c>
      <c r="S84" s="87">
        <v>0</v>
      </c>
      <c r="T84" s="87">
        <f t="shared" si="16"/>
        <v>0</v>
      </c>
      <c r="U84" s="87">
        <v>0</v>
      </c>
      <c r="V84" s="191"/>
    </row>
    <row r="85" spans="1:22" ht="16.899999999999999" customHeight="1">
      <c r="A85" s="86">
        <v>20609</v>
      </c>
      <c r="B85" s="86" t="s">
        <v>487</v>
      </c>
      <c r="C85" s="87">
        <v>0</v>
      </c>
      <c r="D85" s="87">
        <f t="shared" si="15"/>
        <v>0</v>
      </c>
      <c r="E85" s="87">
        <v>0</v>
      </c>
      <c r="F85" s="190">
        <v>0</v>
      </c>
      <c r="G85" s="87">
        <v>0</v>
      </c>
      <c r="H85" s="190">
        <v>0</v>
      </c>
      <c r="I85" s="87">
        <v>0</v>
      </c>
      <c r="J85" s="87">
        <v>0</v>
      </c>
      <c r="K85" s="87">
        <v>0</v>
      </c>
      <c r="L85" s="190">
        <v>0</v>
      </c>
      <c r="M85" s="87">
        <v>0</v>
      </c>
      <c r="N85" s="87">
        <v>0</v>
      </c>
      <c r="O85" s="87">
        <v>0</v>
      </c>
      <c r="P85" s="87">
        <v>0</v>
      </c>
      <c r="Q85" s="87">
        <v>0</v>
      </c>
      <c r="R85" s="87">
        <v>0</v>
      </c>
      <c r="S85" s="87">
        <v>0</v>
      </c>
      <c r="T85" s="87">
        <f t="shared" si="16"/>
        <v>0</v>
      </c>
      <c r="U85" s="87">
        <v>0</v>
      </c>
      <c r="V85" s="191"/>
    </row>
    <row r="86" spans="1:22" ht="16.899999999999999" customHeight="1">
      <c r="A86" s="86">
        <v>20699</v>
      </c>
      <c r="B86" s="86" t="s">
        <v>915</v>
      </c>
      <c r="C86" s="87">
        <v>0</v>
      </c>
      <c r="D86" s="87">
        <f t="shared" si="15"/>
        <v>0</v>
      </c>
      <c r="E86" s="87">
        <v>0</v>
      </c>
      <c r="F86" s="190">
        <v>0</v>
      </c>
      <c r="G86" s="87">
        <v>0</v>
      </c>
      <c r="H86" s="190">
        <v>0</v>
      </c>
      <c r="I86" s="87">
        <v>0</v>
      </c>
      <c r="J86" s="87">
        <v>0</v>
      </c>
      <c r="K86" s="87">
        <v>0</v>
      </c>
      <c r="L86" s="190">
        <v>0</v>
      </c>
      <c r="M86" s="87">
        <v>0</v>
      </c>
      <c r="N86" s="87">
        <v>0</v>
      </c>
      <c r="O86" s="87">
        <v>0</v>
      </c>
      <c r="P86" s="87">
        <v>0</v>
      </c>
      <c r="Q86" s="87">
        <v>0</v>
      </c>
      <c r="R86" s="87">
        <v>0</v>
      </c>
      <c r="S86" s="87">
        <v>0</v>
      </c>
      <c r="T86" s="87">
        <f t="shared" si="16"/>
        <v>0</v>
      </c>
      <c r="U86" s="87">
        <v>0</v>
      </c>
      <c r="V86" s="191"/>
    </row>
    <row r="87" spans="1:22" ht="16.899999999999999" customHeight="1">
      <c r="A87" s="86">
        <v>207</v>
      </c>
      <c r="B87" s="90" t="s">
        <v>488</v>
      </c>
      <c r="C87" s="87">
        <f t="shared" ref="C87:T87" si="17">SUM(C88:C92)</f>
        <v>0</v>
      </c>
      <c r="D87" s="87">
        <f t="shared" si="17"/>
        <v>1019</v>
      </c>
      <c r="E87" s="87">
        <f t="shared" si="17"/>
        <v>0</v>
      </c>
      <c r="F87" s="190">
        <f t="shared" si="17"/>
        <v>969</v>
      </c>
      <c r="G87" s="87">
        <f t="shared" si="17"/>
        <v>50</v>
      </c>
      <c r="H87" s="190">
        <f t="shared" si="17"/>
        <v>0</v>
      </c>
      <c r="I87" s="87">
        <f t="shared" si="17"/>
        <v>0</v>
      </c>
      <c r="J87" s="87">
        <f t="shared" si="17"/>
        <v>0</v>
      </c>
      <c r="K87" s="87">
        <f t="shared" si="17"/>
        <v>0</v>
      </c>
      <c r="L87" s="190">
        <f t="shared" si="17"/>
        <v>0</v>
      </c>
      <c r="M87" s="87">
        <f t="shared" si="17"/>
        <v>0</v>
      </c>
      <c r="N87" s="87">
        <f t="shared" si="17"/>
        <v>0</v>
      </c>
      <c r="O87" s="87">
        <f t="shared" si="17"/>
        <v>0</v>
      </c>
      <c r="P87" s="87">
        <f t="shared" si="17"/>
        <v>0</v>
      </c>
      <c r="Q87" s="87">
        <f t="shared" si="17"/>
        <v>0</v>
      </c>
      <c r="R87" s="87">
        <f t="shared" si="17"/>
        <v>0</v>
      </c>
      <c r="S87" s="87">
        <f t="shared" si="17"/>
        <v>0</v>
      </c>
      <c r="T87" s="87">
        <f t="shared" si="17"/>
        <v>1019</v>
      </c>
      <c r="U87" s="87">
        <v>1019</v>
      </c>
      <c r="V87" s="191">
        <f>U87/T87*100</f>
        <v>100</v>
      </c>
    </row>
    <row r="88" spans="1:22" ht="16.899999999999999" customHeight="1">
      <c r="A88" s="86">
        <v>20701</v>
      </c>
      <c r="B88" s="86" t="s">
        <v>489</v>
      </c>
      <c r="C88" s="87">
        <v>0</v>
      </c>
      <c r="D88" s="87">
        <f>SUM(E88:S88)</f>
        <v>502</v>
      </c>
      <c r="E88" s="87">
        <v>0</v>
      </c>
      <c r="F88" s="190">
        <v>452</v>
      </c>
      <c r="G88" s="87">
        <v>0</v>
      </c>
      <c r="H88" s="190">
        <v>0</v>
      </c>
      <c r="I88" s="87">
        <v>0</v>
      </c>
      <c r="J88" s="87">
        <v>0</v>
      </c>
      <c r="K88" s="87">
        <v>0</v>
      </c>
      <c r="L88" s="190">
        <v>0</v>
      </c>
      <c r="M88" s="87">
        <v>50</v>
      </c>
      <c r="N88" s="87">
        <v>0</v>
      </c>
      <c r="O88" s="87">
        <v>0</v>
      </c>
      <c r="P88" s="87">
        <v>0</v>
      </c>
      <c r="Q88" s="87">
        <v>0</v>
      </c>
      <c r="R88" s="87">
        <v>0</v>
      </c>
      <c r="S88" s="87">
        <v>0</v>
      </c>
      <c r="T88" s="87">
        <f>C88+D88</f>
        <v>502</v>
      </c>
      <c r="U88" s="87">
        <v>502</v>
      </c>
      <c r="V88" s="191">
        <f>U88/T88*100</f>
        <v>100</v>
      </c>
    </row>
    <row r="89" spans="1:22" ht="16.899999999999999" customHeight="1">
      <c r="A89" s="86">
        <v>20702</v>
      </c>
      <c r="B89" s="86" t="s">
        <v>490</v>
      </c>
      <c r="C89" s="87">
        <v>0</v>
      </c>
      <c r="D89" s="87">
        <f>SUM(E89:S89)</f>
        <v>517</v>
      </c>
      <c r="E89" s="87">
        <v>0</v>
      </c>
      <c r="F89" s="190">
        <v>517</v>
      </c>
      <c r="G89" s="87">
        <v>0</v>
      </c>
      <c r="H89" s="190">
        <v>0</v>
      </c>
      <c r="I89" s="87">
        <v>0</v>
      </c>
      <c r="J89" s="87">
        <v>0</v>
      </c>
      <c r="K89" s="87">
        <v>0</v>
      </c>
      <c r="L89" s="190">
        <v>0</v>
      </c>
      <c r="M89" s="87">
        <v>0</v>
      </c>
      <c r="N89" s="87">
        <v>0</v>
      </c>
      <c r="O89" s="87">
        <v>0</v>
      </c>
      <c r="P89" s="87">
        <v>0</v>
      </c>
      <c r="Q89" s="87">
        <v>0</v>
      </c>
      <c r="R89" s="87">
        <v>0</v>
      </c>
      <c r="S89" s="87">
        <v>0</v>
      </c>
      <c r="T89" s="87">
        <f>C89+D89</f>
        <v>517</v>
      </c>
      <c r="U89" s="87">
        <v>517</v>
      </c>
      <c r="V89" s="191">
        <f>U89/T89*100</f>
        <v>100</v>
      </c>
    </row>
    <row r="90" spans="1:22" ht="16.899999999999999" customHeight="1">
      <c r="A90" s="86">
        <v>20703</v>
      </c>
      <c r="B90" s="86" t="s">
        <v>491</v>
      </c>
      <c r="C90" s="87">
        <v>0</v>
      </c>
      <c r="D90" s="87">
        <f>SUM(E90:S90)</f>
        <v>0</v>
      </c>
      <c r="E90" s="87">
        <v>0</v>
      </c>
      <c r="F90" s="190">
        <v>0</v>
      </c>
      <c r="G90" s="87">
        <v>0</v>
      </c>
      <c r="H90" s="190">
        <v>0</v>
      </c>
      <c r="I90" s="87">
        <v>0</v>
      </c>
      <c r="J90" s="87">
        <v>0</v>
      </c>
      <c r="K90" s="87">
        <v>0</v>
      </c>
      <c r="L90" s="190">
        <v>0</v>
      </c>
      <c r="M90" s="87">
        <v>0</v>
      </c>
      <c r="N90" s="87">
        <v>0</v>
      </c>
      <c r="O90" s="87">
        <v>0</v>
      </c>
      <c r="P90" s="87">
        <v>0</v>
      </c>
      <c r="Q90" s="87">
        <v>0</v>
      </c>
      <c r="R90" s="87">
        <v>0</v>
      </c>
      <c r="S90" s="87">
        <v>0</v>
      </c>
      <c r="T90" s="87">
        <f>C90+D90</f>
        <v>0</v>
      </c>
      <c r="U90" s="87">
        <v>0</v>
      </c>
      <c r="V90" s="191"/>
    </row>
    <row r="91" spans="1:22" ht="16.899999999999999" customHeight="1">
      <c r="A91" s="86">
        <v>20704</v>
      </c>
      <c r="B91" s="86" t="s">
        <v>492</v>
      </c>
      <c r="C91" s="87">
        <v>0</v>
      </c>
      <c r="D91" s="87">
        <f>SUM(E91:S91)</f>
        <v>0</v>
      </c>
      <c r="E91" s="87">
        <v>0</v>
      </c>
      <c r="F91" s="190">
        <v>0</v>
      </c>
      <c r="G91" s="87">
        <v>0</v>
      </c>
      <c r="H91" s="190">
        <v>0</v>
      </c>
      <c r="I91" s="87">
        <v>0</v>
      </c>
      <c r="J91" s="87">
        <v>0</v>
      </c>
      <c r="K91" s="87">
        <v>0</v>
      </c>
      <c r="L91" s="190">
        <v>0</v>
      </c>
      <c r="M91" s="87">
        <v>0</v>
      </c>
      <c r="N91" s="87">
        <v>0</v>
      </c>
      <c r="O91" s="87">
        <v>0</v>
      </c>
      <c r="P91" s="87">
        <v>0</v>
      </c>
      <c r="Q91" s="87">
        <v>0</v>
      </c>
      <c r="R91" s="87">
        <v>0</v>
      </c>
      <c r="S91" s="87">
        <v>0</v>
      </c>
      <c r="T91" s="87">
        <f>C91+D91</f>
        <v>0</v>
      </c>
      <c r="U91" s="87">
        <v>0</v>
      </c>
      <c r="V91" s="191"/>
    </row>
    <row r="92" spans="1:22" ht="16.899999999999999" customHeight="1">
      <c r="A92" s="86">
        <v>20799</v>
      </c>
      <c r="B92" s="86" t="s">
        <v>916</v>
      </c>
      <c r="C92" s="87">
        <v>0</v>
      </c>
      <c r="D92" s="87">
        <f>SUM(E92:S92)</f>
        <v>0</v>
      </c>
      <c r="E92" s="87">
        <v>0</v>
      </c>
      <c r="F92" s="190">
        <v>0</v>
      </c>
      <c r="G92" s="87">
        <v>50</v>
      </c>
      <c r="H92" s="190">
        <v>0</v>
      </c>
      <c r="I92" s="87">
        <v>0</v>
      </c>
      <c r="J92" s="87">
        <v>0</v>
      </c>
      <c r="K92" s="87">
        <v>0</v>
      </c>
      <c r="L92" s="190">
        <v>0</v>
      </c>
      <c r="M92" s="87">
        <v>-50</v>
      </c>
      <c r="N92" s="87">
        <v>0</v>
      </c>
      <c r="O92" s="87">
        <v>0</v>
      </c>
      <c r="P92" s="87">
        <v>0</v>
      </c>
      <c r="Q92" s="87">
        <v>0</v>
      </c>
      <c r="R92" s="87">
        <v>0</v>
      </c>
      <c r="S92" s="87">
        <v>0</v>
      </c>
      <c r="T92" s="87">
        <f>C92+D92</f>
        <v>0</v>
      </c>
      <c r="U92" s="87">
        <v>0</v>
      </c>
      <c r="V92" s="191"/>
    </row>
    <row r="93" spans="1:22" ht="16.899999999999999" customHeight="1">
      <c r="A93" s="86">
        <v>208</v>
      </c>
      <c r="B93" s="90" t="s">
        <v>493</v>
      </c>
      <c r="C93" s="87">
        <f t="shared" ref="C93:T93" si="18">SUM(C94:C113)</f>
        <v>0</v>
      </c>
      <c r="D93" s="87">
        <f t="shared" si="18"/>
        <v>8854</v>
      </c>
      <c r="E93" s="87">
        <f t="shared" si="18"/>
        <v>0</v>
      </c>
      <c r="F93" s="190">
        <f t="shared" si="18"/>
        <v>7479</v>
      </c>
      <c r="G93" s="87">
        <f t="shared" si="18"/>
        <v>1375</v>
      </c>
      <c r="H93" s="190">
        <f t="shared" si="18"/>
        <v>0</v>
      </c>
      <c r="I93" s="87">
        <f t="shared" si="18"/>
        <v>0</v>
      </c>
      <c r="J93" s="87">
        <f t="shared" si="18"/>
        <v>0</v>
      </c>
      <c r="K93" s="87">
        <f t="shared" si="18"/>
        <v>0</v>
      </c>
      <c r="L93" s="190">
        <f t="shared" si="18"/>
        <v>0</v>
      </c>
      <c r="M93" s="87">
        <f t="shared" si="18"/>
        <v>0</v>
      </c>
      <c r="N93" s="87">
        <f t="shared" si="18"/>
        <v>0</v>
      </c>
      <c r="O93" s="87">
        <f t="shared" si="18"/>
        <v>0</v>
      </c>
      <c r="P93" s="87">
        <f t="shared" si="18"/>
        <v>0</v>
      </c>
      <c r="Q93" s="87">
        <f t="shared" si="18"/>
        <v>0</v>
      </c>
      <c r="R93" s="87">
        <f t="shared" si="18"/>
        <v>0</v>
      </c>
      <c r="S93" s="87">
        <f t="shared" si="18"/>
        <v>0</v>
      </c>
      <c r="T93" s="87">
        <f t="shared" si="18"/>
        <v>8854</v>
      </c>
      <c r="U93" s="87">
        <v>8854</v>
      </c>
      <c r="V93" s="191">
        <f>U93/T93*100</f>
        <v>100</v>
      </c>
    </row>
    <row r="94" spans="1:22" ht="16.899999999999999" customHeight="1">
      <c r="A94" s="86">
        <v>20801</v>
      </c>
      <c r="B94" s="86" t="s">
        <v>494</v>
      </c>
      <c r="C94" s="87">
        <v>0</v>
      </c>
      <c r="D94" s="87">
        <f t="shared" ref="D94:D113" si="19">SUM(E94:S94)</f>
        <v>0</v>
      </c>
      <c r="E94" s="87">
        <v>0</v>
      </c>
      <c r="F94" s="190">
        <v>0</v>
      </c>
      <c r="G94" s="87">
        <v>0</v>
      </c>
      <c r="H94" s="190">
        <v>0</v>
      </c>
      <c r="I94" s="87">
        <v>0</v>
      </c>
      <c r="J94" s="87">
        <v>0</v>
      </c>
      <c r="K94" s="87">
        <v>0</v>
      </c>
      <c r="L94" s="190">
        <v>0</v>
      </c>
      <c r="M94" s="87">
        <v>0</v>
      </c>
      <c r="N94" s="87">
        <v>0</v>
      </c>
      <c r="O94" s="87">
        <v>0</v>
      </c>
      <c r="P94" s="87">
        <v>0</v>
      </c>
      <c r="Q94" s="87">
        <v>0</v>
      </c>
      <c r="R94" s="87">
        <v>0</v>
      </c>
      <c r="S94" s="87">
        <v>0</v>
      </c>
      <c r="T94" s="87">
        <f t="shared" ref="T94:T113" si="20">C94+D94</f>
        <v>0</v>
      </c>
      <c r="U94" s="87">
        <v>0</v>
      </c>
      <c r="V94" s="191"/>
    </row>
    <row r="95" spans="1:22" ht="16.899999999999999" customHeight="1">
      <c r="A95" s="86">
        <v>20802</v>
      </c>
      <c r="B95" s="86" t="s">
        <v>495</v>
      </c>
      <c r="C95" s="87">
        <v>0</v>
      </c>
      <c r="D95" s="87">
        <f t="shared" si="19"/>
        <v>1212</v>
      </c>
      <c r="E95" s="87">
        <v>0</v>
      </c>
      <c r="F95" s="190">
        <v>1212</v>
      </c>
      <c r="G95" s="87">
        <v>0</v>
      </c>
      <c r="H95" s="190">
        <v>0</v>
      </c>
      <c r="I95" s="87">
        <v>0</v>
      </c>
      <c r="J95" s="87">
        <v>0</v>
      </c>
      <c r="K95" s="87">
        <v>0</v>
      </c>
      <c r="L95" s="190">
        <v>0</v>
      </c>
      <c r="M95" s="87">
        <v>0</v>
      </c>
      <c r="N95" s="87">
        <v>0</v>
      </c>
      <c r="O95" s="87">
        <v>0</v>
      </c>
      <c r="P95" s="87">
        <v>0</v>
      </c>
      <c r="Q95" s="87">
        <v>0</v>
      </c>
      <c r="R95" s="87">
        <v>0</v>
      </c>
      <c r="S95" s="87">
        <v>0</v>
      </c>
      <c r="T95" s="87">
        <f t="shared" si="20"/>
        <v>1212</v>
      </c>
      <c r="U95" s="87">
        <v>1212</v>
      </c>
      <c r="V95" s="191">
        <f>U95/T95*100</f>
        <v>100</v>
      </c>
    </row>
    <row r="96" spans="1:22" ht="16.899999999999999" customHeight="1">
      <c r="A96" s="86">
        <v>20804</v>
      </c>
      <c r="B96" s="86" t="s">
        <v>496</v>
      </c>
      <c r="C96" s="87">
        <v>0</v>
      </c>
      <c r="D96" s="87">
        <f t="shared" si="19"/>
        <v>0</v>
      </c>
      <c r="E96" s="87">
        <v>0</v>
      </c>
      <c r="F96" s="190">
        <v>0</v>
      </c>
      <c r="G96" s="87">
        <v>0</v>
      </c>
      <c r="H96" s="190">
        <v>0</v>
      </c>
      <c r="I96" s="87">
        <v>0</v>
      </c>
      <c r="J96" s="87">
        <v>0</v>
      </c>
      <c r="K96" s="87">
        <v>0</v>
      </c>
      <c r="L96" s="190">
        <v>0</v>
      </c>
      <c r="M96" s="87">
        <v>0</v>
      </c>
      <c r="N96" s="87">
        <v>0</v>
      </c>
      <c r="O96" s="87">
        <v>0</v>
      </c>
      <c r="P96" s="87">
        <v>0</v>
      </c>
      <c r="Q96" s="87">
        <v>0</v>
      </c>
      <c r="R96" s="87">
        <v>0</v>
      </c>
      <c r="S96" s="87">
        <v>0</v>
      </c>
      <c r="T96" s="87">
        <f t="shared" si="20"/>
        <v>0</v>
      </c>
      <c r="U96" s="87">
        <v>0</v>
      </c>
      <c r="V96" s="191"/>
    </row>
    <row r="97" spans="1:22" ht="16.899999999999999" customHeight="1">
      <c r="A97" s="86">
        <v>20805</v>
      </c>
      <c r="B97" s="86" t="s">
        <v>497</v>
      </c>
      <c r="C97" s="87">
        <v>0</v>
      </c>
      <c r="D97" s="87">
        <f t="shared" si="19"/>
        <v>3247</v>
      </c>
      <c r="E97" s="87">
        <v>0</v>
      </c>
      <c r="F97" s="190">
        <v>3247</v>
      </c>
      <c r="G97" s="87">
        <v>0</v>
      </c>
      <c r="H97" s="190">
        <v>0</v>
      </c>
      <c r="I97" s="87">
        <v>0</v>
      </c>
      <c r="J97" s="87">
        <v>0</v>
      </c>
      <c r="K97" s="87">
        <v>0</v>
      </c>
      <c r="L97" s="190">
        <v>0</v>
      </c>
      <c r="M97" s="87">
        <v>0</v>
      </c>
      <c r="N97" s="87">
        <v>0</v>
      </c>
      <c r="O97" s="87">
        <v>0</v>
      </c>
      <c r="P97" s="87">
        <v>0</v>
      </c>
      <c r="Q97" s="87">
        <v>0</v>
      </c>
      <c r="R97" s="87">
        <v>0</v>
      </c>
      <c r="S97" s="87">
        <v>0</v>
      </c>
      <c r="T97" s="87">
        <f t="shared" si="20"/>
        <v>3247</v>
      </c>
      <c r="U97" s="87">
        <v>3247</v>
      </c>
      <c r="V97" s="191">
        <f>U97/T97*100</f>
        <v>100</v>
      </c>
    </row>
    <row r="98" spans="1:22" ht="16.899999999999999" customHeight="1">
      <c r="A98" s="86">
        <v>20806</v>
      </c>
      <c r="B98" s="86" t="s">
        <v>498</v>
      </c>
      <c r="C98" s="87">
        <v>0</v>
      </c>
      <c r="D98" s="87">
        <f t="shared" si="19"/>
        <v>0</v>
      </c>
      <c r="E98" s="87">
        <v>0</v>
      </c>
      <c r="F98" s="190">
        <v>0</v>
      </c>
      <c r="G98" s="87">
        <v>0</v>
      </c>
      <c r="H98" s="190">
        <v>0</v>
      </c>
      <c r="I98" s="87">
        <v>0</v>
      </c>
      <c r="J98" s="87">
        <v>0</v>
      </c>
      <c r="K98" s="87">
        <v>0</v>
      </c>
      <c r="L98" s="190">
        <v>0</v>
      </c>
      <c r="M98" s="87">
        <v>0</v>
      </c>
      <c r="N98" s="87">
        <v>0</v>
      </c>
      <c r="O98" s="87">
        <v>0</v>
      </c>
      <c r="P98" s="87">
        <v>0</v>
      </c>
      <c r="Q98" s="87">
        <v>0</v>
      </c>
      <c r="R98" s="87">
        <v>0</v>
      </c>
      <c r="S98" s="87">
        <v>0</v>
      </c>
      <c r="T98" s="87">
        <f t="shared" si="20"/>
        <v>0</v>
      </c>
      <c r="U98" s="87">
        <v>0</v>
      </c>
      <c r="V98" s="191"/>
    </row>
    <row r="99" spans="1:22" ht="16.899999999999999" customHeight="1">
      <c r="A99" s="86">
        <v>20807</v>
      </c>
      <c r="B99" s="86" t="s">
        <v>499</v>
      </c>
      <c r="C99" s="87">
        <v>0</v>
      </c>
      <c r="D99" s="87">
        <f t="shared" si="19"/>
        <v>500</v>
      </c>
      <c r="E99" s="87">
        <v>0</v>
      </c>
      <c r="F99" s="190">
        <v>80</v>
      </c>
      <c r="G99" s="87">
        <v>420</v>
      </c>
      <c r="H99" s="190">
        <v>0</v>
      </c>
      <c r="I99" s="87">
        <v>0</v>
      </c>
      <c r="J99" s="87">
        <v>0</v>
      </c>
      <c r="K99" s="87">
        <v>0</v>
      </c>
      <c r="L99" s="190">
        <v>0</v>
      </c>
      <c r="M99" s="87">
        <v>0</v>
      </c>
      <c r="N99" s="87">
        <v>0</v>
      </c>
      <c r="O99" s="87">
        <v>0</v>
      </c>
      <c r="P99" s="87">
        <v>0</v>
      </c>
      <c r="Q99" s="87">
        <v>0</v>
      </c>
      <c r="R99" s="87">
        <v>0</v>
      </c>
      <c r="S99" s="87">
        <v>0</v>
      </c>
      <c r="T99" s="87">
        <f t="shared" si="20"/>
        <v>500</v>
      </c>
      <c r="U99" s="87">
        <v>500</v>
      </c>
      <c r="V99" s="191">
        <f>U99/T99*100</f>
        <v>100</v>
      </c>
    </row>
    <row r="100" spans="1:22" ht="16.899999999999999" customHeight="1">
      <c r="A100" s="86">
        <v>20808</v>
      </c>
      <c r="B100" s="86" t="s">
        <v>500</v>
      </c>
      <c r="C100" s="87">
        <v>0</v>
      </c>
      <c r="D100" s="87">
        <f t="shared" si="19"/>
        <v>1178</v>
      </c>
      <c r="E100" s="87">
        <v>0</v>
      </c>
      <c r="F100" s="190">
        <v>1152</v>
      </c>
      <c r="G100" s="87">
        <v>26</v>
      </c>
      <c r="H100" s="190">
        <v>0</v>
      </c>
      <c r="I100" s="87">
        <v>0</v>
      </c>
      <c r="J100" s="87">
        <v>0</v>
      </c>
      <c r="K100" s="87">
        <v>0</v>
      </c>
      <c r="L100" s="190">
        <v>0</v>
      </c>
      <c r="M100" s="87">
        <v>0</v>
      </c>
      <c r="N100" s="87">
        <v>0</v>
      </c>
      <c r="O100" s="87">
        <v>0</v>
      </c>
      <c r="P100" s="87">
        <v>0</v>
      </c>
      <c r="Q100" s="87">
        <v>0</v>
      </c>
      <c r="R100" s="87">
        <v>0</v>
      </c>
      <c r="S100" s="87">
        <v>0</v>
      </c>
      <c r="T100" s="87">
        <f t="shared" si="20"/>
        <v>1178</v>
      </c>
      <c r="U100" s="87">
        <v>1178</v>
      </c>
      <c r="V100" s="191">
        <f>U100/T100*100</f>
        <v>100</v>
      </c>
    </row>
    <row r="101" spans="1:22" ht="16.899999999999999" customHeight="1">
      <c r="A101" s="86">
        <v>20809</v>
      </c>
      <c r="B101" s="86" t="s">
        <v>501</v>
      </c>
      <c r="C101" s="87">
        <v>0</v>
      </c>
      <c r="D101" s="87">
        <f t="shared" si="19"/>
        <v>0</v>
      </c>
      <c r="E101" s="87">
        <v>0</v>
      </c>
      <c r="F101" s="190">
        <v>0</v>
      </c>
      <c r="G101" s="87">
        <v>0</v>
      </c>
      <c r="H101" s="190">
        <v>0</v>
      </c>
      <c r="I101" s="87">
        <v>0</v>
      </c>
      <c r="J101" s="87">
        <v>0</v>
      </c>
      <c r="K101" s="87">
        <v>0</v>
      </c>
      <c r="L101" s="190">
        <v>0</v>
      </c>
      <c r="M101" s="87">
        <v>0</v>
      </c>
      <c r="N101" s="87">
        <v>0</v>
      </c>
      <c r="O101" s="87">
        <v>0</v>
      </c>
      <c r="P101" s="87">
        <v>0</v>
      </c>
      <c r="Q101" s="87">
        <v>0</v>
      </c>
      <c r="R101" s="87">
        <v>0</v>
      </c>
      <c r="S101" s="87">
        <v>0</v>
      </c>
      <c r="T101" s="87">
        <f t="shared" si="20"/>
        <v>0</v>
      </c>
      <c r="U101" s="87">
        <v>0</v>
      </c>
      <c r="V101" s="191"/>
    </row>
    <row r="102" spans="1:22" ht="16.899999999999999" customHeight="1">
      <c r="A102" s="86">
        <v>20810</v>
      </c>
      <c r="B102" s="86" t="s">
        <v>502</v>
      </c>
      <c r="C102" s="87">
        <v>0</v>
      </c>
      <c r="D102" s="87">
        <f t="shared" si="19"/>
        <v>732</v>
      </c>
      <c r="E102" s="87">
        <v>0</v>
      </c>
      <c r="F102" s="190">
        <v>728</v>
      </c>
      <c r="G102" s="87">
        <v>4</v>
      </c>
      <c r="H102" s="190">
        <v>0</v>
      </c>
      <c r="I102" s="87">
        <v>0</v>
      </c>
      <c r="J102" s="87">
        <v>0</v>
      </c>
      <c r="K102" s="87">
        <v>0</v>
      </c>
      <c r="L102" s="190">
        <v>0</v>
      </c>
      <c r="M102" s="87">
        <v>0</v>
      </c>
      <c r="N102" s="87">
        <v>0</v>
      </c>
      <c r="O102" s="87">
        <v>0</v>
      </c>
      <c r="P102" s="87">
        <v>0</v>
      </c>
      <c r="Q102" s="87">
        <v>0</v>
      </c>
      <c r="R102" s="87">
        <v>0</v>
      </c>
      <c r="S102" s="87">
        <v>0</v>
      </c>
      <c r="T102" s="87">
        <f t="shared" si="20"/>
        <v>732</v>
      </c>
      <c r="U102" s="87">
        <v>732</v>
      </c>
      <c r="V102" s="191">
        <f>U102/T102*100</f>
        <v>100</v>
      </c>
    </row>
    <row r="103" spans="1:22" ht="16.899999999999999" customHeight="1">
      <c r="A103" s="86">
        <v>20811</v>
      </c>
      <c r="B103" s="86" t="s">
        <v>503</v>
      </c>
      <c r="C103" s="87">
        <v>0</v>
      </c>
      <c r="D103" s="87">
        <f t="shared" si="19"/>
        <v>228</v>
      </c>
      <c r="E103" s="87">
        <v>0</v>
      </c>
      <c r="F103" s="190">
        <v>227</v>
      </c>
      <c r="G103" s="87">
        <v>1</v>
      </c>
      <c r="H103" s="190">
        <v>0</v>
      </c>
      <c r="I103" s="87">
        <v>0</v>
      </c>
      <c r="J103" s="87">
        <v>0</v>
      </c>
      <c r="K103" s="87">
        <v>0</v>
      </c>
      <c r="L103" s="190">
        <v>0</v>
      </c>
      <c r="M103" s="87">
        <v>0</v>
      </c>
      <c r="N103" s="87">
        <v>0</v>
      </c>
      <c r="O103" s="87">
        <v>0</v>
      </c>
      <c r="P103" s="87">
        <v>0</v>
      </c>
      <c r="Q103" s="87">
        <v>0</v>
      </c>
      <c r="R103" s="87">
        <v>0</v>
      </c>
      <c r="S103" s="87">
        <v>0</v>
      </c>
      <c r="T103" s="87">
        <f t="shared" si="20"/>
        <v>228</v>
      </c>
      <c r="U103" s="87">
        <v>228</v>
      </c>
      <c r="V103" s="191">
        <f>U103/T103*100</f>
        <v>100</v>
      </c>
    </row>
    <row r="104" spans="1:22" ht="16.899999999999999" customHeight="1">
      <c r="A104" s="86">
        <v>20815</v>
      </c>
      <c r="B104" s="86" t="s">
        <v>504</v>
      </c>
      <c r="C104" s="87">
        <v>0</v>
      </c>
      <c r="D104" s="87">
        <f t="shared" si="19"/>
        <v>0</v>
      </c>
      <c r="E104" s="87">
        <v>0</v>
      </c>
      <c r="F104" s="190">
        <v>0</v>
      </c>
      <c r="G104" s="87">
        <v>3</v>
      </c>
      <c r="H104" s="190">
        <v>0</v>
      </c>
      <c r="I104" s="87">
        <v>0</v>
      </c>
      <c r="J104" s="87">
        <v>0</v>
      </c>
      <c r="K104" s="87">
        <v>0</v>
      </c>
      <c r="L104" s="190">
        <v>0</v>
      </c>
      <c r="M104" s="87">
        <v>-3</v>
      </c>
      <c r="N104" s="87">
        <v>0</v>
      </c>
      <c r="O104" s="87">
        <v>0</v>
      </c>
      <c r="P104" s="87">
        <v>0</v>
      </c>
      <c r="Q104" s="87">
        <v>0</v>
      </c>
      <c r="R104" s="87">
        <v>0</v>
      </c>
      <c r="S104" s="87">
        <v>0</v>
      </c>
      <c r="T104" s="87">
        <f t="shared" si="20"/>
        <v>0</v>
      </c>
      <c r="U104" s="87">
        <v>0</v>
      </c>
      <c r="V104" s="191"/>
    </row>
    <row r="105" spans="1:22" ht="16.899999999999999" customHeight="1">
      <c r="A105" s="86">
        <v>20816</v>
      </c>
      <c r="B105" s="86" t="s">
        <v>505</v>
      </c>
      <c r="C105" s="87">
        <v>0</v>
      </c>
      <c r="D105" s="87">
        <f t="shared" si="19"/>
        <v>0</v>
      </c>
      <c r="E105" s="87">
        <v>0</v>
      </c>
      <c r="F105" s="190">
        <v>0</v>
      </c>
      <c r="G105" s="87">
        <v>0</v>
      </c>
      <c r="H105" s="190">
        <v>0</v>
      </c>
      <c r="I105" s="87">
        <v>0</v>
      </c>
      <c r="J105" s="87">
        <v>0</v>
      </c>
      <c r="K105" s="87">
        <v>0</v>
      </c>
      <c r="L105" s="190">
        <v>0</v>
      </c>
      <c r="M105" s="87">
        <v>0</v>
      </c>
      <c r="N105" s="87">
        <v>0</v>
      </c>
      <c r="O105" s="87">
        <v>0</v>
      </c>
      <c r="P105" s="87">
        <v>0</v>
      </c>
      <c r="Q105" s="87">
        <v>0</v>
      </c>
      <c r="R105" s="87">
        <v>0</v>
      </c>
      <c r="S105" s="87">
        <v>0</v>
      </c>
      <c r="T105" s="87">
        <f t="shared" si="20"/>
        <v>0</v>
      </c>
      <c r="U105" s="87">
        <v>0</v>
      </c>
      <c r="V105" s="191"/>
    </row>
    <row r="106" spans="1:22" ht="16.899999999999999" customHeight="1">
      <c r="A106" s="86">
        <v>20819</v>
      </c>
      <c r="B106" s="86" t="s">
        <v>506</v>
      </c>
      <c r="C106" s="87">
        <v>0</v>
      </c>
      <c r="D106" s="87">
        <f t="shared" si="19"/>
        <v>1629</v>
      </c>
      <c r="E106" s="87">
        <v>0</v>
      </c>
      <c r="F106" s="190">
        <v>777</v>
      </c>
      <c r="G106" s="87">
        <v>46</v>
      </c>
      <c r="H106" s="190">
        <v>0</v>
      </c>
      <c r="I106" s="87">
        <v>0</v>
      </c>
      <c r="J106" s="87">
        <v>0</v>
      </c>
      <c r="K106" s="87">
        <v>0</v>
      </c>
      <c r="L106" s="190">
        <v>0</v>
      </c>
      <c r="M106" s="87">
        <v>806</v>
      </c>
      <c r="N106" s="87">
        <v>0</v>
      </c>
      <c r="O106" s="87">
        <v>0</v>
      </c>
      <c r="P106" s="87">
        <v>0</v>
      </c>
      <c r="Q106" s="87">
        <v>0</v>
      </c>
      <c r="R106" s="87">
        <v>0</v>
      </c>
      <c r="S106" s="87">
        <v>0</v>
      </c>
      <c r="T106" s="87">
        <f t="shared" si="20"/>
        <v>1629</v>
      </c>
      <c r="U106" s="87">
        <v>1629</v>
      </c>
      <c r="V106" s="191">
        <f>U106/T106*100</f>
        <v>100</v>
      </c>
    </row>
    <row r="107" spans="1:22" ht="16.899999999999999" customHeight="1">
      <c r="A107" s="86">
        <v>20820</v>
      </c>
      <c r="B107" s="86" t="s">
        <v>507</v>
      </c>
      <c r="C107" s="87">
        <v>0</v>
      </c>
      <c r="D107" s="87">
        <f t="shared" si="19"/>
        <v>0</v>
      </c>
      <c r="E107" s="87">
        <v>0</v>
      </c>
      <c r="F107" s="190">
        <v>0</v>
      </c>
      <c r="G107" s="87">
        <v>2</v>
      </c>
      <c r="H107" s="190">
        <v>0</v>
      </c>
      <c r="I107" s="87">
        <v>0</v>
      </c>
      <c r="J107" s="87">
        <v>0</v>
      </c>
      <c r="K107" s="87">
        <v>0</v>
      </c>
      <c r="L107" s="190">
        <v>0</v>
      </c>
      <c r="M107" s="87">
        <v>-2</v>
      </c>
      <c r="N107" s="87">
        <v>0</v>
      </c>
      <c r="O107" s="87">
        <v>0</v>
      </c>
      <c r="P107" s="87">
        <v>0</v>
      </c>
      <c r="Q107" s="87">
        <v>0</v>
      </c>
      <c r="R107" s="87">
        <v>0</v>
      </c>
      <c r="S107" s="87">
        <v>0</v>
      </c>
      <c r="T107" s="87">
        <f t="shared" si="20"/>
        <v>0</v>
      </c>
      <c r="U107" s="87">
        <v>0</v>
      </c>
      <c r="V107" s="191"/>
    </row>
    <row r="108" spans="1:22" ht="16.899999999999999" customHeight="1">
      <c r="A108" s="86">
        <v>20821</v>
      </c>
      <c r="B108" s="86" t="s">
        <v>880</v>
      </c>
      <c r="C108" s="87">
        <v>0</v>
      </c>
      <c r="D108" s="87">
        <f t="shared" si="19"/>
        <v>0</v>
      </c>
      <c r="E108" s="87">
        <v>0</v>
      </c>
      <c r="F108" s="190">
        <v>0</v>
      </c>
      <c r="G108" s="87">
        <v>3</v>
      </c>
      <c r="H108" s="190">
        <v>0</v>
      </c>
      <c r="I108" s="87">
        <v>0</v>
      </c>
      <c r="J108" s="87">
        <v>0</v>
      </c>
      <c r="K108" s="87">
        <v>0</v>
      </c>
      <c r="L108" s="190">
        <v>0</v>
      </c>
      <c r="M108" s="87">
        <v>-3</v>
      </c>
      <c r="N108" s="87">
        <v>0</v>
      </c>
      <c r="O108" s="87">
        <v>0</v>
      </c>
      <c r="P108" s="87">
        <v>0</v>
      </c>
      <c r="Q108" s="87">
        <v>0</v>
      </c>
      <c r="R108" s="87">
        <v>0</v>
      </c>
      <c r="S108" s="87">
        <v>0</v>
      </c>
      <c r="T108" s="87">
        <f t="shared" si="20"/>
        <v>0</v>
      </c>
      <c r="U108" s="87">
        <v>0</v>
      </c>
      <c r="V108" s="191"/>
    </row>
    <row r="109" spans="1:22" ht="16.899999999999999" customHeight="1">
      <c r="A109" s="86">
        <v>20824</v>
      </c>
      <c r="B109" s="86" t="s">
        <v>508</v>
      </c>
      <c r="C109" s="87">
        <v>0</v>
      </c>
      <c r="D109" s="87">
        <f t="shared" si="19"/>
        <v>0</v>
      </c>
      <c r="E109" s="87">
        <v>0</v>
      </c>
      <c r="F109" s="190">
        <v>0</v>
      </c>
      <c r="G109" s="87">
        <v>0</v>
      </c>
      <c r="H109" s="190">
        <v>0</v>
      </c>
      <c r="I109" s="87">
        <v>0</v>
      </c>
      <c r="J109" s="87">
        <v>0</v>
      </c>
      <c r="K109" s="87">
        <v>0</v>
      </c>
      <c r="L109" s="190">
        <v>0</v>
      </c>
      <c r="M109" s="87">
        <v>0</v>
      </c>
      <c r="N109" s="87">
        <v>0</v>
      </c>
      <c r="O109" s="87">
        <v>0</v>
      </c>
      <c r="P109" s="87">
        <v>0</v>
      </c>
      <c r="Q109" s="87">
        <v>0</v>
      </c>
      <c r="R109" s="87">
        <v>0</v>
      </c>
      <c r="S109" s="87">
        <v>0</v>
      </c>
      <c r="T109" s="87">
        <f t="shared" si="20"/>
        <v>0</v>
      </c>
      <c r="U109" s="87">
        <v>0</v>
      </c>
      <c r="V109" s="191"/>
    </row>
    <row r="110" spans="1:22" ht="16.899999999999999" customHeight="1">
      <c r="A110" s="86">
        <v>20825</v>
      </c>
      <c r="B110" s="86" t="s">
        <v>509</v>
      </c>
      <c r="C110" s="87">
        <v>0</v>
      </c>
      <c r="D110" s="87">
        <f t="shared" si="19"/>
        <v>11</v>
      </c>
      <c r="E110" s="87">
        <v>0</v>
      </c>
      <c r="F110" s="190">
        <v>11</v>
      </c>
      <c r="G110" s="87">
        <v>0</v>
      </c>
      <c r="H110" s="190">
        <v>0</v>
      </c>
      <c r="I110" s="87">
        <v>0</v>
      </c>
      <c r="J110" s="87">
        <v>0</v>
      </c>
      <c r="K110" s="87">
        <v>0</v>
      </c>
      <c r="L110" s="190">
        <v>0</v>
      </c>
      <c r="M110" s="87">
        <v>0</v>
      </c>
      <c r="N110" s="87">
        <v>0</v>
      </c>
      <c r="O110" s="87">
        <v>0</v>
      </c>
      <c r="P110" s="87">
        <v>0</v>
      </c>
      <c r="Q110" s="87">
        <v>0</v>
      </c>
      <c r="R110" s="87">
        <v>0</v>
      </c>
      <c r="S110" s="87">
        <v>0</v>
      </c>
      <c r="T110" s="87">
        <f t="shared" si="20"/>
        <v>11</v>
      </c>
      <c r="U110" s="87">
        <v>11</v>
      </c>
      <c r="V110" s="191">
        <f>U110/T110*100</f>
        <v>100</v>
      </c>
    </row>
    <row r="111" spans="1:22" ht="16.899999999999999" customHeight="1">
      <c r="A111" s="86">
        <v>20826</v>
      </c>
      <c r="B111" s="86" t="s">
        <v>881</v>
      </c>
      <c r="C111" s="87">
        <v>0</v>
      </c>
      <c r="D111" s="87">
        <f t="shared" si="19"/>
        <v>0</v>
      </c>
      <c r="E111" s="87">
        <v>0</v>
      </c>
      <c r="F111" s="190">
        <v>0</v>
      </c>
      <c r="G111" s="87">
        <v>0</v>
      </c>
      <c r="H111" s="190">
        <v>0</v>
      </c>
      <c r="I111" s="87">
        <v>0</v>
      </c>
      <c r="J111" s="87">
        <v>0</v>
      </c>
      <c r="K111" s="87">
        <v>0</v>
      </c>
      <c r="L111" s="190">
        <v>0</v>
      </c>
      <c r="M111" s="87">
        <v>0</v>
      </c>
      <c r="N111" s="87">
        <v>0</v>
      </c>
      <c r="O111" s="87">
        <v>0</v>
      </c>
      <c r="P111" s="87">
        <v>0</v>
      </c>
      <c r="Q111" s="87">
        <v>0</v>
      </c>
      <c r="R111" s="87">
        <v>0</v>
      </c>
      <c r="S111" s="87">
        <v>0</v>
      </c>
      <c r="T111" s="87">
        <f t="shared" si="20"/>
        <v>0</v>
      </c>
      <c r="U111" s="87">
        <v>0</v>
      </c>
      <c r="V111" s="191"/>
    </row>
    <row r="112" spans="1:22" ht="16.899999999999999" customHeight="1">
      <c r="A112" s="86">
        <v>20827</v>
      </c>
      <c r="B112" s="86" t="s">
        <v>882</v>
      </c>
      <c r="C112" s="87">
        <v>0</v>
      </c>
      <c r="D112" s="87">
        <f t="shared" si="19"/>
        <v>45</v>
      </c>
      <c r="E112" s="87">
        <v>0</v>
      </c>
      <c r="F112" s="190">
        <v>45</v>
      </c>
      <c r="G112" s="87">
        <v>0</v>
      </c>
      <c r="H112" s="190">
        <v>0</v>
      </c>
      <c r="I112" s="87">
        <v>0</v>
      </c>
      <c r="J112" s="87">
        <v>0</v>
      </c>
      <c r="K112" s="87">
        <v>0</v>
      </c>
      <c r="L112" s="190">
        <v>0</v>
      </c>
      <c r="M112" s="87">
        <v>0</v>
      </c>
      <c r="N112" s="87">
        <v>0</v>
      </c>
      <c r="O112" s="87">
        <v>0</v>
      </c>
      <c r="P112" s="87">
        <v>0</v>
      </c>
      <c r="Q112" s="87">
        <v>0</v>
      </c>
      <c r="R112" s="87">
        <v>0</v>
      </c>
      <c r="S112" s="87">
        <v>0</v>
      </c>
      <c r="T112" s="87">
        <f t="shared" si="20"/>
        <v>45</v>
      </c>
      <c r="U112" s="87">
        <v>45</v>
      </c>
      <c r="V112" s="191">
        <f>U112/T112*100</f>
        <v>100</v>
      </c>
    </row>
    <row r="113" spans="1:22" ht="16.899999999999999" customHeight="1">
      <c r="A113" s="86">
        <v>20899</v>
      </c>
      <c r="B113" s="86" t="s">
        <v>917</v>
      </c>
      <c r="C113" s="87">
        <v>0</v>
      </c>
      <c r="D113" s="87">
        <f t="shared" si="19"/>
        <v>72</v>
      </c>
      <c r="E113" s="87">
        <v>0</v>
      </c>
      <c r="F113" s="190">
        <v>0</v>
      </c>
      <c r="G113" s="87">
        <v>870</v>
      </c>
      <c r="H113" s="190">
        <v>0</v>
      </c>
      <c r="I113" s="87">
        <v>0</v>
      </c>
      <c r="J113" s="87">
        <v>0</v>
      </c>
      <c r="K113" s="87">
        <v>0</v>
      </c>
      <c r="L113" s="190">
        <v>0</v>
      </c>
      <c r="M113" s="87">
        <v>-798</v>
      </c>
      <c r="N113" s="87">
        <v>0</v>
      </c>
      <c r="O113" s="87">
        <v>0</v>
      </c>
      <c r="P113" s="87">
        <v>0</v>
      </c>
      <c r="Q113" s="87">
        <v>0</v>
      </c>
      <c r="R113" s="87">
        <v>0</v>
      </c>
      <c r="S113" s="87">
        <v>0</v>
      </c>
      <c r="T113" s="87">
        <f t="shared" si="20"/>
        <v>72</v>
      </c>
      <c r="U113" s="87">
        <v>72</v>
      </c>
      <c r="V113" s="191">
        <f>U113/T113*100</f>
        <v>100</v>
      </c>
    </row>
    <row r="114" spans="1:22" ht="16.899999999999999" customHeight="1">
      <c r="A114" s="86">
        <v>210</v>
      </c>
      <c r="B114" s="90" t="s">
        <v>510</v>
      </c>
      <c r="C114" s="87">
        <f t="shared" ref="C114:T114" si="21">SUM(C115:C126)</f>
        <v>0</v>
      </c>
      <c r="D114" s="87">
        <f t="shared" si="21"/>
        <v>4719</v>
      </c>
      <c r="E114" s="87">
        <f t="shared" si="21"/>
        <v>0</v>
      </c>
      <c r="F114" s="190">
        <f t="shared" si="21"/>
        <v>4165</v>
      </c>
      <c r="G114" s="87">
        <f t="shared" si="21"/>
        <v>40</v>
      </c>
      <c r="H114" s="190">
        <f t="shared" si="21"/>
        <v>0</v>
      </c>
      <c r="I114" s="87">
        <f t="shared" si="21"/>
        <v>0</v>
      </c>
      <c r="J114" s="87">
        <f t="shared" si="21"/>
        <v>0</v>
      </c>
      <c r="K114" s="87">
        <f t="shared" si="21"/>
        <v>0</v>
      </c>
      <c r="L114" s="190">
        <f t="shared" si="21"/>
        <v>0</v>
      </c>
      <c r="M114" s="87">
        <f t="shared" si="21"/>
        <v>0</v>
      </c>
      <c r="N114" s="87">
        <f t="shared" si="21"/>
        <v>514</v>
      </c>
      <c r="O114" s="87">
        <f t="shared" si="21"/>
        <v>0</v>
      </c>
      <c r="P114" s="87">
        <f t="shared" si="21"/>
        <v>0</v>
      </c>
      <c r="Q114" s="87">
        <f t="shared" si="21"/>
        <v>0</v>
      </c>
      <c r="R114" s="87">
        <f t="shared" si="21"/>
        <v>0</v>
      </c>
      <c r="S114" s="87">
        <f t="shared" si="21"/>
        <v>0</v>
      </c>
      <c r="T114" s="87">
        <f t="shared" si="21"/>
        <v>4719</v>
      </c>
      <c r="U114" s="87">
        <v>4719</v>
      </c>
      <c r="V114" s="191">
        <f>U114/T114*100</f>
        <v>100</v>
      </c>
    </row>
    <row r="115" spans="1:22" ht="16.899999999999999" customHeight="1">
      <c r="A115" s="86">
        <v>21001</v>
      </c>
      <c r="B115" s="86" t="s">
        <v>511</v>
      </c>
      <c r="C115" s="87">
        <v>0</v>
      </c>
      <c r="D115" s="87">
        <f t="shared" ref="D115:D126" si="22">SUM(E115:S115)</f>
        <v>0</v>
      </c>
      <c r="E115" s="87">
        <v>0</v>
      </c>
      <c r="F115" s="190">
        <v>0</v>
      </c>
      <c r="G115" s="87">
        <v>0</v>
      </c>
      <c r="H115" s="190">
        <v>0</v>
      </c>
      <c r="I115" s="87">
        <v>0</v>
      </c>
      <c r="J115" s="87">
        <v>0</v>
      </c>
      <c r="K115" s="87">
        <v>0</v>
      </c>
      <c r="L115" s="190">
        <v>0</v>
      </c>
      <c r="M115" s="87">
        <v>0</v>
      </c>
      <c r="N115" s="87">
        <v>0</v>
      </c>
      <c r="O115" s="87">
        <v>0</v>
      </c>
      <c r="P115" s="87">
        <v>0</v>
      </c>
      <c r="Q115" s="87">
        <v>0</v>
      </c>
      <c r="R115" s="87">
        <v>0</v>
      </c>
      <c r="S115" s="87">
        <v>0</v>
      </c>
      <c r="T115" s="87">
        <f t="shared" ref="T115:T126" si="23">C115+D115</f>
        <v>0</v>
      </c>
      <c r="U115" s="87">
        <v>0</v>
      </c>
      <c r="V115" s="191"/>
    </row>
    <row r="116" spans="1:22" ht="16.899999999999999" customHeight="1">
      <c r="A116" s="86">
        <v>21002</v>
      </c>
      <c r="B116" s="86" t="s">
        <v>512</v>
      </c>
      <c r="C116" s="87">
        <v>0</v>
      </c>
      <c r="D116" s="87">
        <f t="shared" si="22"/>
        <v>0</v>
      </c>
      <c r="E116" s="87">
        <v>0</v>
      </c>
      <c r="F116" s="190">
        <v>0</v>
      </c>
      <c r="G116" s="87">
        <v>0</v>
      </c>
      <c r="H116" s="190">
        <v>0</v>
      </c>
      <c r="I116" s="87">
        <v>0</v>
      </c>
      <c r="J116" s="87">
        <v>0</v>
      </c>
      <c r="K116" s="87">
        <v>0</v>
      </c>
      <c r="L116" s="190">
        <v>0</v>
      </c>
      <c r="M116" s="87">
        <v>0</v>
      </c>
      <c r="N116" s="87">
        <v>0</v>
      </c>
      <c r="O116" s="87">
        <v>0</v>
      </c>
      <c r="P116" s="87">
        <v>0</v>
      </c>
      <c r="Q116" s="87">
        <v>0</v>
      </c>
      <c r="R116" s="87">
        <v>0</v>
      </c>
      <c r="S116" s="87">
        <v>0</v>
      </c>
      <c r="T116" s="87">
        <f t="shared" si="23"/>
        <v>0</v>
      </c>
      <c r="U116" s="87">
        <v>0</v>
      </c>
      <c r="V116" s="191"/>
    </row>
    <row r="117" spans="1:22" ht="16.899999999999999" customHeight="1">
      <c r="A117" s="86">
        <v>21003</v>
      </c>
      <c r="B117" s="86" t="s">
        <v>513</v>
      </c>
      <c r="C117" s="87">
        <v>0</v>
      </c>
      <c r="D117" s="87">
        <f t="shared" si="22"/>
        <v>1099</v>
      </c>
      <c r="E117" s="87">
        <v>0</v>
      </c>
      <c r="F117" s="190">
        <v>585</v>
      </c>
      <c r="G117" s="87">
        <v>0</v>
      </c>
      <c r="H117" s="190">
        <v>0</v>
      </c>
      <c r="I117" s="87">
        <v>0</v>
      </c>
      <c r="J117" s="87">
        <v>0</v>
      </c>
      <c r="K117" s="87">
        <v>0</v>
      </c>
      <c r="L117" s="190">
        <v>0</v>
      </c>
      <c r="M117" s="87">
        <v>0</v>
      </c>
      <c r="N117" s="87">
        <v>514</v>
      </c>
      <c r="O117" s="87">
        <v>0</v>
      </c>
      <c r="P117" s="87">
        <v>0</v>
      </c>
      <c r="Q117" s="87">
        <v>0</v>
      </c>
      <c r="R117" s="87">
        <v>0</v>
      </c>
      <c r="S117" s="87">
        <v>0</v>
      </c>
      <c r="T117" s="87">
        <f t="shared" si="23"/>
        <v>1099</v>
      </c>
      <c r="U117" s="87">
        <v>1099</v>
      </c>
      <c r="V117" s="191">
        <f>U117/T117*100</f>
        <v>100</v>
      </c>
    </row>
    <row r="118" spans="1:22" ht="17.25" customHeight="1">
      <c r="A118" s="86">
        <v>21004</v>
      </c>
      <c r="B118" s="86" t="s">
        <v>514</v>
      </c>
      <c r="C118" s="87">
        <v>0</v>
      </c>
      <c r="D118" s="87">
        <f t="shared" si="22"/>
        <v>1990</v>
      </c>
      <c r="E118" s="87">
        <v>0</v>
      </c>
      <c r="F118" s="190">
        <v>1990</v>
      </c>
      <c r="G118" s="87">
        <v>0</v>
      </c>
      <c r="H118" s="190">
        <v>0</v>
      </c>
      <c r="I118" s="87">
        <v>0</v>
      </c>
      <c r="J118" s="87">
        <v>0</v>
      </c>
      <c r="K118" s="87">
        <v>0</v>
      </c>
      <c r="L118" s="190">
        <v>0</v>
      </c>
      <c r="M118" s="87">
        <v>0</v>
      </c>
      <c r="N118" s="87">
        <v>0</v>
      </c>
      <c r="O118" s="87">
        <v>0</v>
      </c>
      <c r="P118" s="87">
        <v>0</v>
      </c>
      <c r="Q118" s="87">
        <v>0</v>
      </c>
      <c r="R118" s="87">
        <v>0</v>
      </c>
      <c r="S118" s="87">
        <v>0</v>
      </c>
      <c r="T118" s="87">
        <f t="shared" si="23"/>
        <v>1990</v>
      </c>
      <c r="U118" s="87">
        <v>1990</v>
      </c>
      <c r="V118" s="191">
        <f>U118/T118*100</f>
        <v>100</v>
      </c>
    </row>
    <row r="119" spans="1:22" ht="16.899999999999999" customHeight="1">
      <c r="A119" s="86">
        <v>21006</v>
      </c>
      <c r="B119" s="86" t="s">
        <v>515</v>
      </c>
      <c r="C119" s="87">
        <v>0</v>
      </c>
      <c r="D119" s="87">
        <f t="shared" si="22"/>
        <v>0</v>
      </c>
      <c r="E119" s="87">
        <v>0</v>
      </c>
      <c r="F119" s="190">
        <v>0</v>
      </c>
      <c r="G119" s="87">
        <v>0</v>
      </c>
      <c r="H119" s="190">
        <v>0</v>
      </c>
      <c r="I119" s="87">
        <v>0</v>
      </c>
      <c r="J119" s="87">
        <v>0</v>
      </c>
      <c r="K119" s="87">
        <v>0</v>
      </c>
      <c r="L119" s="190">
        <v>0</v>
      </c>
      <c r="M119" s="87">
        <v>0</v>
      </c>
      <c r="N119" s="87">
        <v>0</v>
      </c>
      <c r="O119" s="87">
        <v>0</v>
      </c>
      <c r="P119" s="87">
        <v>0</v>
      </c>
      <c r="Q119" s="87">
        <v>0</v>
      </c>
      <c r="R119" s="87">
        <v>0</v>
      </c>
      <c r="S119" s="87">
        <v>0</v>
      </c>
      <c r="T119" s="87">
        <f t="shared" si="23"/>
        <v>0</v>
      </c>
      <c r="U119" s="87">
        <v>0</v>
      </c>
      <c r="V119" s="191"/>
    </row>
    <row r="120" spans="1:22" ht="16.899999999999999" customHeight="1">
      <c r="A120" s="86">
        <v>21007</v>
      </c>
      <c r="B120" s="86" t="s">
        <v>516</v>
      </c>
      <c r="C120" s="87">
        <v>0</v>
      </c>
      <c r="D120" s="87">
        <f t="shared" si="22"/>
        <v>86</v>
      </c>
      <c r="E120" s="87">
        <v>0</v>
      </c>
      <c r="F120" s="190">
        <v>86</v>
      </c>
      <c r="G120" s="87">
        <v>0</v>
      </c>
      <c r="H120" s="190">
        <v>0</v>
      </c>
      <c r="I120" s="87">
        <v>0</v>
      </c>
      <c r="J120" s="87">
        <v>0</v>
      </c>
      <c r="K120" s="87">
        <v>0</v>
      </c>
      <c r="L120" s="190">
        <v>0</v>
      </c>
      <c r="M120" s="87">
        <v>0</v>
      </c>
      <c r="N120" s="87">
        <v>0</v>
      </c>
      <c r="O120" s="87">
        <v>0</v>
      </c>
      <c r="P120" s="87">
        <v>0</v>
      </c>
      <c r="Q120" s="87">
        <v>0</v>
      </c>
      <c r="R120" s="87">
        <v>0</v>
      </c>
      <c r="S120" s="87">
        <v>0</v>
      </c>
      <c r="T120" s="87">
        <f t="shared" si="23"/>
        <v>86</v>
      </c>
      <c r="U120" s="87">
        <v>86</v>
      </c>
      <c r="V120" s="191">
        <f>U120/T120*100</f>
        <v>100</v>
      </c>
    </row>
    <row r="121" spans="1:22" ht="16.899999999999999" customHeight="1">
      <c r="A121" s="86">
        <v>21010</v>
      </c>
      <c r="B121" s="86" t="s">
        <v>517</v>
      </c>
      <c r="C121" s="87">
        <v>0</v>
      </c>
      <c r="D121" s="87">
        <f t="shared" si="22"/>
        <v>0</v>
      </c>
      <c r="E121" s="87">
        <v>0</v>
      </c>
      <c r="F121" s="190">
        <v>0</v>
      </c>
      <c r="G121" s="87">
        <v>0</v>
      </c>
      <c r="H121" s="190">
        <v>0</v>
      </c>
      <c r="I121" s="87">
        <v>0</v>
      </c>
      <c r="J121" s="87">
        <v>0</v>
      </c>
      <c r="K121" s="87">
        <v>0</v>
      </c>
      <c r="L121" s="190">
        <v>0</v>
      </c>
      <c r="M121" s="87">
        <v>0</v>
      </c>
      <c r="N121" s="87">
        <v>0</v>
      </c>
      <c r="O121" s="87">
        <v>0</v>
      </c>
      <c r="P121" s="87">
        <v>0</v>
      </c>
      <c r="Q121" s="87">
        <v>0</v>
      </c>
      <c r="R121" s="87">
        <v>0</v>
      </c>
      <c r="S121" s="87">
        <v>0</v>
      </c>
      <c r="T121" s="87">
        <f t="shared" si="23"/>
        <v>0</v>
      </c>
      <c r="U121" s="87">
        <v>0</v>
      </c>
      <c r="V121" s="191"/>
    </row>
    <row r="122" spans="1:22" ht="16.899999999999999" customHeight="1">
      <c r="A122" s="86">
        <v>21011</v>
      </c>
      <c r="B122" s="86" t="s">
        <v>883</v>
      </c>
      <c r="C122" s="87">
        <v>0</v>
      </c>
      <c r="D122" s="87">
        <f t="shared" si="22"/>
        <v>1533</v>
      </c>
      <c r="E122" s="87">
        <v>0</v>
      </c>
      <c r="F122" s="190">
        <v>1504</v>
      </c>
      <c r="G122" s="87">
        <v>0</v>
      </c>
      <c r="H122" s="190">
        <v>0</v>
      </c>
      <c r="I122" s="87">
        <v>0</v>
      </c>
      <c r="J122" s="87">
        <v>0</v>
      </c>
      <c r="K122" s="87">
        <v>0</v>
      </c>
      <c r="L122" s="190">
        <v>0</v>
      </c>
      <c r="M122" s="87">
        <v>29</v>
      </c>
      <c r="N122" s="87">
        <v>0</v>
      </c>
      <c r="O122" s="87">
        <v>0</v>
      </c>
      <c r="P122" s="87">
        <v>0</v>
      </c>
      <c r="Q122" s="87">
        <v>0</v>
      </c>
      <c r="R122" s="87">
        <v>0</v>
      </c>
      <c r="S122" s="87">
        <v>0</v>
      </c>
      <c r="T122" s="87">
        <f t="shared" si="23"/>
        <v>1533</v>
      </c>
      <c r="U122" s="87">
        <v>1533</v>
      </c>
      <c r="V122" s="191">
        <f>U122/T122*100</f>
        <v>100</v>
      </c>
    </row>
    <row r="123" spans="1:22" ht="16.899999999999999" customHeight="1">
      <c r="A123" s="86">
        <v>21012</v>
      </c>
      <c r="B123" s="86" t="s">
        <v>884</v>
      </c>
      <c r="C123" s="87">
        <v>0</v>
      </c>
      <c r="D123" s="87">
        <f t="shared" si="22"/>
        <v>0</v>
      </c>
      <c r="E123" s="87">
        <v>0</v>
      </c>
      <c r="F123" s="190">
        <v>0</v>
      </c>
      <c r="G123" s="87">
        <v>0</v>
      </c>
      <c r="H123" s="190">
        <v>0</v>
      </c>
      <c r="I123" s="87">
        <v>0</v>
      </c>
      <c r="J123" s="87">
        <v>0</v>
      </c>
      <c r="K123" s="87">
        <v>0</v>
      </c>
      <c r="L123" s="190">
        <v>0</v>
      </c>
      <c r="M123" s="87">
        <v>0</v>
      </c>
      <c r="N123" s="87">
        <v>0</v>
      </c>
      <c r="O123" s="87">
        <v>0</v>
      </c>
      <c r="P123" s="87">
        <v>0</v>
      </c>
      <c r="Q123" s="87">
        <v>0</v>
      </c>
      <c r="R123" s="87">
        <v>0</v>
      </c>
      <c r="S123" s="87">
        <v>0</v>
      </c>
      <c r="T123" s="87">
        <f t="shared" si="23"/>
        <v>0</v>
      </c>
      <c r="U123" s="87">
        <v>0</v>
      </c>
      <c r="V123" s="191"/>
    </row>
    <row r="124" spans="1:22" ht="16.899999999999999" customHeight="1">
      <c r="A124" s="86">
        <v>21013</v>
      </c>
      <c r="B124" s="86" t="s">
        <v>885</v>
      </c>
      <c r="C124" s="87">
        <v>0</v>
      </c>
      <c r="D124" s="87">
        <f t="shared" si="22"/>
        <v>11</v>
      </c>
      <c r="E124" s="87">
        <v>0</v>
      </c>
      <c r="F124" s="190">
        <v>0</v>
      </c>
      <c r="G124" s="87">
        <v>40</v>
      </c>
      <c r="H124" s="190">
        <v>0</v>
      </c>
      <c r="I124" s="87">
        <v>0</v>
      </c>
      <c r="J124" s="87">
        <v>0</v>
      </c>
      <c r="K124" s="87">
        <v>0</v>
      </c>
      <c r="L124" s="190">
        <v>0</v>
      </c>
      <c r="M124" s="87">
        <v>-29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87">
        <v>0</v>
      </c>
      <c r="T124" s="87">
        <f t="shared" si="23"/>
        <v>11</v>
      </c>
      <c r="U124" s="87">
        <v>11</v>
      </c>
      <c r="V124" s="191">
        <f>U124/T124*100</f>
        <v>100</v>
      </c>
    </row>
    <row r="125" spans="1:22" ht="16.899999999999999" customHeight="1">
      <c r="A125" s="86">
        <v>21014</v>
      </c>
      <c r="B125" s="86" t="s">
        <v>886</v>
      </c>
      <c r="C125" s="87">
        <v>0</v>
      </c>
      <c r="D125" s="87">
        <f t="shared" si="22"/>
        <v>0</v>
      </c>
      <c r="E125" s="87">
        <v>0</v>
      </c>
      <c r="F125" s="190">
        <v>0</v>
      </c>
      <c r="G125" s="87">
        <v>0</v>
      </c>
      <c r="H125" s="190">
        <v>0</v>
      </c>
      <c r="I125" s="87">
        <v>0</v>
      </c>
      <c r="J125" s="87">
        <v>0</v>
      </c>
      <c r="K125" s="87">
        <v>0</v>
      </c>
      <c r="L125" s="190">
        <v>0</v>
      </c>
      <c r="M125" s="87">
        <v>0</v>
      </c>
      <c r="N125" s="87">
        <v>0</v>
      </c>
      <c r="O125" s="87">
        <v>0</v>
      </c>
      <c r="P125" s="87">
        <v>0</v>
      </c>
      <c r="Q125" s="87">
        <v>0</v>
      </c>
      <c r="R125" s="87">
        <v>0</v>
      </c>
      <c r="S125" s="87">
        <v>0</v>
      </c>
      <c r="T125" s="87">
        <f t="shared" si="23"/>
        <v>0</v>
      </c>
      <c r="U125" s="87">
        <v>0</v>
      </c>
      <c r="V125" s="191"/>
    </row>
    <row r="126" spans="1:22" ht="16.899999999999999" customHeight="1">
      <c r="A126" s="86">
        <v>21099</v>
      </c>
      <c r="B126" s="86" t="s">
        <v>918</v>
      </c>
      <c r="C126" s="87">
        <v>0</v>
      </c>
      <c r="D126" s="87">
        <f t="shared" si="22"/>
        <v>0</v>
      </c>
      <c r="E126" s="87">
        <v>0</v>
      </c>
      <c r="F126" s="190">
        <v>0</v>
      </c>
      <c r="G126" s="87">
        <v>0</v>
      </c>
      <c r="H126" s="190">
        <v>0</v>
      </c>
      <c r="I126" s="87">
        <v>0</v>
      </c>
      <c r="J126" s="87">
        <v>0</v>
      </c>
      <c r="K126" s="87">
        <v>0</v>
      </c>
      <c r="L126" s="190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87">
        <v>0</v>
      </c>
      <c r="T126" s="87">
        <f t="shared" si="23"/>
        <v>0</v>
      </c>
      <c r="U126" s="87">
        <v>0</v>
      </c>
      <c r="V126" s="191"/>
    </row>
    <row r="127" spans="1:22" ht="16.899999999999999" customHeight="1">
      <c r="A127" s="86">
        <v>211</v>
      </c>
      <c r="B127" s="90" t="s">
        <v>518</v>
      </c>
      <c r="C127" s="87">
        <f t="shared" ref="C127:T127" si="24">SUM(C128:C130,C131:C142)</f>
        <v>0</v>
      </c>
      <c r="D127" s="87">
        <f t="shared" si="24"/>
        <v>2214</v>
      </c>
      <c r="E127" s="87">
        <f t="shared" si="24"/>
        <v>0</v>
      </c>
      <c r="F127" s="190">
        <f t="shared" si="24"/>
        <v>662</v>
      </c>
      <c r="G127" s="87">
        <f t="shared" si="24"/>
        <v>1552</v>
      </c>
      <c r="H127" s="190">
        <f t="shared" si="24"/>
        <v>0</v>
      </c>
      <c r="I127" s="87">
        <f t="shared" si="24"/>
        <v>0</v>
      </c>
      <c r="J127" s="87">
        <f t="shared" si="24"/>
        <v>0</v>
      </c>
      <c r="K127" s="87">
        <f t="shared" si="24"/>
        <v>0</v>
      </c>
      <c r="L127" s="190">
        <f t="shared" si="24"/>
        <v>0</v>
      </c>
      <c r="M127" s="87">
        <f t="shared" si="24"/>
        <v>0</v>
      </c>
      <c r="N127" s="87">
        <f t="shared" si="24"/>
        <v>0</v>
      </c>
      <c r="O127" s="87">
        <f t="shared" si="24"/>
        <v>0</v>
      </c>
      <c r="P127" s="87">
        <f t="shared" si="24"/>
        <v>0</v>
      </c>
      <c r="Q127" s="87">
        <f t="shared" si="24"/>
        <v>0</v>
      </c>
      <c r="R127" s="87">
        <f t="shared" si="24"/>
        <v>0</v>
      </c>
      <c r="S127" s="87">
        <f t="shared" si="24"/>
        <v>0</v>
      </c>
      <c r="T127" s="87">
        <f t="shared" si="24"/>
        <v>2214</v>
      </c>
      <c r="U127" s="87">
        <v>2214</v>
      </c>
      <c r="V127" s="191">
        <f>U127/T127*100</f>
        <v>100</v>
      </c>
    </row>
    <row r="128" spans="1:22" ht="16.899999999999999" customHeight="1">
      <c r="A128" s="86">
        <v>21101</v>
      </c>
      <c r="B128" s="86" t="s">
        <v>519</v>
      </c>
      <c r="C128" s="87">
        <v>0</v>
      </c>
      <c r="D128" s="87">
        <f t="shared" ref="D128:D142" si="25">SUM(E128:S128)</f>
        <v>47</v>
      </c>
      <c r="E128" s="87">
        <v>0</v>
      </c>
      <c r="F128" s="190">
        <v>47</v>
      </c>
      <c r="G128" s="87">
        <v>0</v>
      </c>
      <c r="H128" s="190">
        <v>0</v>
      </c>
      <c r="I128" s="87">
        <v>0</v>
      </c>
      <c r="J128" s="87">
        <v>0</v>
      </c>
      <c r="K128" s="87">
        <v>0</v>
      </c>
      <c r="L128" s="190">
        <v>0</v>
      </c>
      <c r="M128" s="87">
        <v>0</v>
      </c>
      <c r="N128" s="87">
        <v>0</v>
      </c>
      <c r="O128" s="87">
        <v>0</v>
      </c>
      <c r="P128" s="87">
        <v>0</v>
      </c>
      <c r="Q128" s="87">
        <v>0</v>
      </c>
      <c r="R128" s="87">
        <v>0</v>
      </c>
      <c r="S128" s="87">
        <v>0</v>
      </c>
      <c r="T128" s="87">
        <f t="shared" ref="T128:T142" si="26">C128+D128</f>
        <v>47</v>
      </c>
      <c r="U128" s="87">
        <v>47</v>
      </c>
      <c r="V128" s="191">
        <f>U128/T128*100</f>
        <v>100</v>
      </c>
    </row>
    <row r="129" spans="1:22" ht="16.899999999999999" customHeight="1">
      <c r="A129" s="86">
        <v>21102</v>
      </c>
      <c r="B129" s="86" t="s">
        <v>520</v>
      </c>
      <c r="C129" s="87">
        <v>0</v>
      </c>
      <c r="D129" s="87">
        <f t="shared" si="25"/>
        <v>0</v>
      </c>
      <c r="E129" s="87">
        <v>0</v>
      </c>
      <c r="F129" s="190">
        <v>0</v>
      </c>
      <c r="G129" s="87">
        <v>0</v>
      </c>
      <c r="H129" s="190">
        <v>0</v>
      </c>
      <c r="I129" s="87">
        <v>0</v>
      </c>
      <c r="J129" s="87">
        <v>0</v>
      </c>
      <c r="K129" s="87">
        <v>0</v>
      </c>
      <c r="L129" s="190">
        <v>0</v>
      </c>
      <c r="M129" s="87">
        <v>0</v>
      </c>
      <c r="N129" s="87">
        <v>0</v>
      </c>
      <c r="O129" s="87">
        <v>0</v>
      </c>
      <c r="P129" s="87">
        <v>0</v>
      </c>
      <c r="Q129" s="87">
        <v>0</v>
      </c>
      <c r="R129" s="87">
        <v>0</v>
      </c>
      <c r="S129" s="87">
        <v>0</v>
      </c>
      <c r="T129" s="87">
        <f t="shared" si="26"/>
        <v>0</v>
      </c>
      <c r="U129" s="87">
        <v>0</v>
      </c>
      <c r="V129" s="191"/>
    </row>
    <row r="130" spans="1:22" ht="16.899999999999999" customHeight="1">
      <c r="A130" s="86">
        <v>21103</v>
      </c>
      <c r="B130" s="86" t="s">
        <v>521</v>
      </c>
      <c r="C130" s="87">
        <v>0</v>
      </c>
      <c r="D130" s="87">
        <f t="shared" si="25"/>
        <v>1272</v>
      </c>
      <c r="E130" s="87">
        <v>0</v>
      </c>
      <c r="F130" s="190">
        <v>233</v>
      </c>
      <c r="G130" s="87">
        <v>1039</v>
      </c>
      <c r="H130" s="190">
        <v>0</v>
      </c>
      <c r="I130" s="87">
        <v>0</v>
      </c>
      <c r="J130" s="87">
        <v>0</v>
      </c>
      <c r="K130" s="87">
        <v>0</v>
      </c>
      <c r="L130" s="190">
        <v>0</v>
      </c>
      <c r="M130" s="87">
        <v>0</v>
      </c>
      <c r="N130" s="87">
        <v>0</v>
      </c>
      <c r="O130" s="87">
        <v>0</v>
      </c>
      <c r="P130" s="87">
        <v>0</v>
      </c>
      <c r="Q130" s="87">
        <v>0</v>
      </c>
      <c r="R130" s="87">
        <v>0</v>
      </c>
      <c r="S130" s="87">
        <v>0</v>
      </c>
      <c r="T130" s="87">
        <f t="shared" si="26"/>
        <v>1272</v>
      </c>
      <c r="U130" s="87">
        <v>1272</v>
      </c>
      <c r="V130" s="191">
        <f>U130/T130*100</f>
        <v>100</v>
      </c>
    </row>
    <row r="131" spans="1:22" ht="16.899999999999999" customHeight="1">
      <c r="A131" s="86">
        <v>21104</v>
      </c>
      <c r="B131" s="86" t="s">
        <v>522</v>
      </c>
      <c r="C131" s="87">
        <v>0</v>
      </c>
      <c r="D131" s="87">
        <f t="shared" si="25"/>
        <v>710</v>
      </c>
      <c r="E131" s="87">
        <v>0</v>
      </c>
      <c r="F131" s="190">
        <v>382</v>
      </c>
      <c r="G131" s="87">
        <v>0</v>
      </c>
      <c r="H131" s="190">
        <v>0</v>
      </c>
      <c r="I131" s="87">
        <v>0</v>
      </c>
      <c r="J131" s="87">
        <v>0</v>
      </c>
      <c r="K131" s="87">
        <v>0</v>
      </c>
      <c r="L131" s="190">
        <v>0</v>
      </c>
      <c r="M131" s="87">
        <v>328</v>
      </c>
      <c r="N131" s="87">
        <v>0</v>
      </c>
      <c r="O131" s="87">
        <v>0</v>
      </c>
      <c r="P131" s="87">
        <v>0</v>
      </c>
      <c r="Q131" s="87">
        <v>0</v>
      </c>
      <c r="R131" s="87">
        <v>0</v>
      </c>
      <c r="S131" s="87">
        <v>0</v>
      </c>
      <c r="T131" s="87">
        <f t="shared" si="26"/>
        <v>710</v>
      </c>
      <c r="U131" s="87">
        <v>710</v>
      </c>
      <c r="V131" s="191">
        <f>U131/T131*100</f>
        <v>100</v>
      </c>
    </row>
    <row r="132" spans="1:22" ht="16.899999999999999" customHeight="1">
      <c r="A132" s="86">
        <v>21105</v>
      </c>
      <c r="B132" s="86" t="s">
        <v>523</v>
      </c>
      <c r="C132" s="87">
        <v>0</v>
      </c>
      <c r="D132" s="87">
        <f t="shared" si="25"/>
        <v>0</v>
      </c>
      <c r="E132" s="87">
        <v>0</v>
      </c>
      <c r="F132" s="190">
        <v>0</v>
      </c>
      <c r="G132" s="87">
        <v>0</v>
      </c>
      <c r="H132" s="190">
        <v>0</v>
      </c>
      <c r="I132" s="87">
        <v>0</v>
      </c>
      <c r="J132" s="87">
        <v>0</v>
      </c>
      <c r="K132" s="87">
        <v>0</v>
      </c>
      <c r="L132" s="190">
        <v>0</v>
      </c>
      <c r="M132" s="87">
        <v>0</v>
      </c>
      <c r="N132" s="87">
        <v>0</v>
      </c>
      <c r="O132" s="87">
        <v>0</v>
      </c>
      <c r="P132" s="87">
        <v>0</v>
      </c>
      <c r="Q132" s="87">
        <v>0</v>
      </c>
      <c r="R132" s="87">
        <v>0</v>
      </c>
      <c r="S132" s="87">
        <v>0</v>
      </c>
      <c r="T132" s="87">
        <f t="shared" si="26"/>
        <v>0</v>
      </c>
      <c r="U132" s="87">
        <v>0</v>
      </c>
      <c r="V132" s="191"/>
    </row>
    <row r="133" spans="1:22" ht="16.899999999999999" customHeight="1">
      <c r="A133" s="86">
        <v>21106</v>
      </c>
      <c r="B133" s="86" t="s">
        <v>524</v>
      </c>
      <c r="C133" s="87">
        <v>0</v>
      </c>
      <c r="D133" s="87">
        <f t="shared" si="25"/>
        <v>0</v>
      </c>
      <c r="E133" s="87">
        <v>0</v>
      </c>
      <c r="F133" s="190">
        <v>0</v>
      </c>
      <c r="G133" s="87">
        <v>0</v>
      </c>
      <c r="H133" s="190">
        <v>0</v>
      </c>
      <c r="I133" s="87">
        <v>0</v>
      </c>
      <c r="J133" s="87">
        <v>0</v>
      </c>
      <c r="K133" s="87">
        <v>0</v>
      </c>
      <c r="L133" s="190">
        <v>0</v>
      </c>
      <c r="M133" s="87">
        <v>0</v>
      </c>
      <c r="N133" s="87">
        <v>0</v>
      </c>
      <c r="O133" s="87">
        <v>0</v>
      </c>
      <c r="P133" s="87">
        <v>0</v>
      </c>
      <c r="Q133" s="87">
        <v>0</v>
      </c>
      <c r="R133" s="87">
        <v>0</v>
      </c>
      <c r="S133" s="87">
        <v>0</v>
      </c>
      <c r="T133" s="87">
        <f t="shared" si="26"/>
        <v>0</v>
      </c>
      <c r="U133" s="87">
        <v>0</v>
      </c>
      <c r="V133" s="191"/>
    </row>
    <row r="134" spans="1:22" ht="16.899999999999999" customHeight="1">
      <c r="A134" s="86">
        <v>21107</v>
      </c>
      <c r="B134" s="86" t="s">
        <v>525</v>
      </c>
      <c r="C134" s="87">
        <v>0</v>
      </c>
      <c r="D134" s="87">
        <f t="shared" si="25"/>
        <v>0</v>
      </c>
      <c r="E134" s="87">
        <v>0</v>
      </c>
      <c r="F134" s="190">
        <v>0</v>
      </c>
      <c r="G134" s="87">
        <v>0</v>
      </c>
      <c r="H134" s="190">
        <v>0</v>
      </c>
      <c r="I134" s="87">
        <v>0</v>
      </c>
      <c r="J134" s="87">
        <v>0</v>
      </c>
      <c r="K134" s="87">
        <v>0</v>
      </c>
      <c r="L134" s="190">
        <v>0</v>
      </c>
      <c r="M134" s="87">
        <v>0</v>
      </c>
      <c r="N134" s="87">
        <v>0</v>
      </c>
      <c r="O134" s="87">
        <v>0</v>
      </c>
      <c r="P134" s="87">
        <v>0</v>
      </c>
      <c r="Q134" s="87">
        <v>0</v>
      </c>
      <c r="R134" s="87">
        <v>0</v>
      </c>
      <c r="S134" s="87">
        <v>0</v>
      </c>
      <c r="T134" s="87">
        <f t="shared" si="26"/>
        <v>0</v>
      </c>
      <c r="U134" s="87">
        <v>0</v>
      </c>
      <c r="V134" s="191"/>
    </row>
    <row r="135" spans="1:22" ht="16.899999999999999" customHeight="1">
      <c r="A135" s="86">
        <v>21108</v>
      </c>
      <c r="B135" s="86" t="s">
        <v>526</v>
      </c>
      <c r="C135" s="87">
        <v>0</v>
      </c>
      <c r="D135" s="87">
        <f t="shared" si="25"/>
        <v>0</v>
      </c>
      <c r="E135" s="87">
        <v>0</v>
      </c>
      <c r="F135" s="190">
        <v>0</v>
      </c>
      <c r="G135" s="87">
        <v>0</v>
      </c>
      <c r="H135" s="190">
        <v>0</v>
      </c>
      <c r="I135" s="87">
        <v>0</v>
      </c>
      <c r="J135" s="87">
        <v>0</v>
      </c>
      <c r="K135" s="87">
        <v>0</v>
      </c>
      <c r="L135" s="190">
        <v>0</v>
      </c>
      <c r="M135" s="87">
        <v>0</v>
      </c>
      <c r="N135" s="87">
        <v>0</v>
      </c>
      <c r="O135" s="87">
        <v>0</v>
      </c>
      <c r="P135" s="87">
        <v>0</v>
      </c>
      <c r="Q135" s="87">
        <v>0</v>
      </c>
      <c r="R135" s="87">
        <v>0</v>
      </c>
      <c r="S135" s="87">
        <v>0</v>
      </c>
      <c r="T135" s="87">
        <f t="shared" si="26"/>
        <v>0</v>
      </c>
      <c r="U135" s="87">
        <v>0</v>
      </c>
      <c r="V135" s="191"/>
    </row>
    <row r="136" spans="1:22" ht="16.899999999999999" customHeight="1">
      <c r="A136" s="86">
        <v>21109</v>
      </c>
      <c r="B136" s="86" t="s">
        <v>919</v>
      </c>
      <c r="C136" s="87">
        <v>0</v>
      </c>
      <c r="D136" s="87">
        <f t="shared" si="25"/>
        <v>0</v>
      </c>
      <c r="E136" s="87">
        <v>0</v>
      </c>
      <c r="F136" s="190">
        <v>0</v>
      </c>
      <c r="G136" s="87">
        <v>0</v>
      </c>
      <c r="H136" s="190">
        <v>0</v>
      </c>
      <c r="I136" s="87">
        <v>0</v>
      </c>
      <c r="J136" s="87">
        <v>0</v>
      </c>
      <c r="K136" s="87">
        <v>0</v>
      </c>
      <c r="L136" s="190">
        <v>0</v>
      </c>
      <c r="M136" s="87">
        <v>0</v>
      </c>
      <c r="N136" s="87">
        <v>0</v>
      </c>
      <c r="O136" s="87">
        <v>0</v>
      </c>
      <c r="P136" s="87">
        <v>0</v>
      </c>
      <c r="Q136" s="87">
        <v>0</v>
      </c>
      <c r="R136" s="87">
        <v>0</v>
      </c>
      <c r="S136" s="87">
        <v>0</v>
      </c>
      <c r="T136" s="87">
        <f t="shared" si="26"/>
        <v>0</v>
      </c>
      <c r="U136" s="87">
        <v>0</v>
      </c>
      <c r="V136" s="191"/>
    </row>
    <row r="137" spans="1:22" ht="16.899999999999999" customHeight="1">
      <c r="A137" s="86">
        <v>21110</v>
      </c>
      <c r="B137" s="86" t="s">
        <v>920</v>
      </c>
      <c r="C137" s="87">
        <v>0</v>
      </c>
      <c r="D137" s="87">
        <f t="shared" si="25"/>
        <v>25</v>
      </c>
      <c r="E137" s="87">
        <v>0</v>
      </c>
      <c r="F137" s="190">
        <v>0</v>
      </c>
      <c r="G137" s="87">
        <v>25</v>
      </c>
      <c r="H137" s="190">
        <v>0</v>
      </c>
      <c r="I137" s="87">
        <v>0</v>
      </c>
      <c r="J137" s="87">
        <v>0</v>
      </c>
      <c r="K137" s="87">
        <v>0</v>
      </c>
      <c r="L137" s="190">
        <v>0</v>
      </c>
      <c r="M137" s="87">
        <v>0</v>
      </c>
      <c r="N137" s="87">
        <v>0</v>
      </c>
      <c r="O137" s="87">
        <v>0</v>
      </c>
      <c r="P137" s="87">
        <v>0</v>
      </c>
      <c r="Q137" s="87">
        <v>0</v>
      </c>
      <c r="R137" s="87">
        <v>0</v>
      </c>
      <c r="S137" s="87">
        <v>0</v>
      </c>
      <c r="T137" s="87">
        <f t="shared" si="26"/>
        <v>25</v>
      </c>
      <c r="U137" s="87">
        <v>25</v>
      </c>
      <c r="V137" s="191">
        <f>U137/T137*100</f>
        <v>100</v>
      </c>
    </row>
    <row r="138" spans="1:22" ht="16.899999999999999" customHeight="1">
      <c r="A138" s="86">
        <v>21111</v>
      </c>
      <c r="B138" s="86" t="s">
        <v>527</v>
      </c>
      <c r="C138" s="87">
        <v>0</v>
      </c>
      <c r="D138" s="87">
        <f t="shared" si="25"/>
        <v>160</v>
      </c>
      <c r="E138" s="87">
        <v>0</v>
      </c>
      <c r="F138" s="190">
        <v>0</v>
      </c>
      <c r="G138" s="87">
        <v>160</v>
      </c>
      <c r="H138" s="190">
        <v>0</v>
      </c>
      <c r="I138" s="87">
        <v>0</v>
      </c>
      <c r="J138" s="87">
        <v>0</v>
      </c>
      <c r="K138" s="87">
        <v>0</v>
      </c>
      <c r="L138" s="190">
        <v>0</v>
      </c>
      <c r="M138" s="87">
        <v>0</v>
      </c>
      <c r="N138" s="87">
        <v>0</v>
      </c>
      <c r="O138" s="87">
        <v>0</v>
      </c>
      <c r="P138" s="87">
        <v>0</v>
      </c>
      <c r="Q138" s="87">
        <v>0</v>
      </c>
      <c r="R138" s="87">
        <v>0</v>
      </c>
      <c r="S138" s="87">
        <v>0</v>
      </c>
      <c r="T138" s="87">
        <f t="shared" si="26"/>
        <v>160</v>
      </c>
      <c r="U138" s="87">
        <v>160</v>
      </c>
      <c r="V138" s="191">
        <f>U138/T138*100</f>
        <v>100</v>
      </c>
    </row>
    <row r="139" spans="1:22" ht="16.899999999999999" customHeight="1">
      <c r="A139" s="86">
        <v>21112</v>
      </c>
      <c r="B139" s="86" t="s">
        <v>921</v>
      </c>
      <c r="C139" s="87">
        <v>0</v>
      </c>
      <c r="D139" s="87">
        <f t="shared" si="25"/>
        <v>0</v>
      </c>
      <c r="E139" s="87">
        <v>0</v>
      </c>
      <c r="F139" s="190">
        <v>0</v>
      </c>
      <c r="G139" s="87">
        <v>0</v>
      </c>
      <c r="H139" s="190">
        <v>0</v>
      </c>
      <c r="I139" s="87">
        <v>0</v>
      </c>
      <c r="J139" s="87">
        <v>0</v>
      </c>
      <c r="K139" s="87">
        <v>0</v>
      </c>
      <c r="L139" s="190">
        <v>0</v>
      </c>
      <c r="M139" s="87">
        <v>0</v>
      </c>
      <c r="N139" s="87">
        <v>0</v>
      </c>
      <c r="O139" s="87">
        <v>0</v>
      </c>
      <c r="P139" s="87">
        <v>0</v>
      </c>
      <c r="Q139" s="87">
        <v>0</v>
      </c>
      <c r="R139" s="87">
        <v>0</v>
      </c>
      <c r="S139" s="87">
        <v>0</v>
      </c>
      <c r="T139" s="87">
        <f t="shared" si="26"/>
        <v>0</v>
      </c>
      <c r="U139" s="87">
        <v>0</v>
      </c>
      <c r="V139" s="191"/>
    </row>
    <row r="140" spans="1:22" ht="16.899999999999999" customHeight="1">
      <c r="A140" s="86">
        <v>21113</v>
      </c>
      <c r="B140" s="86" t="s">
        <v>922</v>
      </c>
      <c r="C140" s="87">
        <v>0</v>
      </c>
      <c r="D140" s="87">
        <f t="shared" si="25"/>
        <v>0</v>
      </c>
      <c r="E140" s="87">
        <v>0</v>
      </c>
      <c r="F140" s="190">
        <v>0</v>
      </c>
      <c r="G140" s="87">
        <v>0</v>
      </c>
      <c r="H140" s="190">
        <v>0</v>
      </c>
      <c r="I140" s="87">
        <v>0</v>
      </c>
      <c r="J140" s="87">
        <v>0</v>
      </c>
      <c r="K140" s="87">
        <v>0</v>
      </c>
      <c r="L140" s="190">
        <v>0</v>
      </c>
      <c r="M140" s="87">
        <v>0</v>
      </c>
      <c r="N140" s="87">
        <v>0</v>
      </c>
      <c r="O140" s="87">
        <v>0</v>
      </c>
      <c r="P140" s="87">
        <v>0</v>
      </c>
      <c r="Q140" s="87">
        <v>0</v>
      </c>
      <c r="R140" s="87">
        <v>0</v>
      </c>
      <c r="S140" s="87">
        <v>0</v>
      </c>
      <c r="T140" s="87">
        <f t="shared" si="26"/>
        <v>0</v>
      </c>
      <c r="U140" s="87">
        <v>0</v>
      </c>
      <c r="V140" s="191"/>
    </row>
    <row r="141" spans="1:22" ht="16.899999999999999" customHeight="1">
      <c r="A141" s="86">
        <v>21114</v>
      </c>
      <c r="B141" s="86" t="s">
        <v>528</v>
      </c>
      <c r="C141" s="87">
        <v>0</v>
      </c>
      <c r="D141" s="87">
        <f t="shared" si="25"/>
        <v>0</v>
      </c>
      <c r="E141" s="87">
        <v>0</v>
      </c>
      <c r="F141" s="190">
        <v>0</v>
      </c>
      <c r="G141" s="87">
        <v>0</v>
      </c>
      <c r="H141" s="190">
        <v>0</v>
      </c>
      <c r="I141" s="87">
        <v>0</v>
      </c>
      <c r="J141" s="87">
        <v>0</v>
      </c>
      <c r="K141" s="87">
        <v>0</v>
      </c>
      <c r="L141" s="190">
        <v>0</v>
      </c>
      <c r="M141" s="87">
        <v>0</v>
      </c>
      <c r="N141" s="87">
        <v>0</v>
      </c>
      <c r="O141" s="87">
        <v>0</v>
      </c>
      <c r="P141" s="87">
        <v>0</v>
      </c>
      <c r="Q141" s="87">
        <v>0</v>
      </c>
      <c r="R141" s="87">
        <v>0</v>
      </c>
      <c r="S141" s="87">
        <v>0</v>
      </c>
      <c r="T141" s="87">
        <f t="shared" si="26"/>
        <v>0</v>
      </c>
      <c r="U141" s="87">
        <v>0</v>
      </c>
      <c r="V141" s="191"/>
    </row>
    <row r="142" spans="1:22" ht="16.899999999999999" customHeight="1">
      <c r="A142" s="86">
        <v>21199</v>
      </c>
      <c r="B142" s="86" t="s">
        <v>923</v>
      </c>
      <c r="C142" s="87">
        <v>0</v>
      </c>
      <c r="D142" s="87">
        <f t="shared" si="25"/>
        <v>0</v>
      </c>
      <c r="E142" s="87">
        <v>0</v>
      </c>
      <c r="F142" s="190">
        <v>0</v>
      </c>
      <c r="G142" s="87">
        <v>328</v>
      </c>
      <c r="H142" s="190">
        <v>0</v>
      </c>
      <c r="I142" s="87">
        <v>0</v>
      </c>
      <c r="J142" s="87">
        <v>0</v>
      </c>
      <c r="K142" s="87">
        <v>0</v>
      </c>
      <c r="L142" s="190">
        <v>0</v>
      </c>
      <c r="M142" s="87">
        <v>-328</v>
      </c>
      <c r="N142" s="87">
        <v>0</v>
      </c>
      <c r="O142" s="87">
        <v>0</v>
      </c>
      <c r="P142" s="87">
        <v>0</v>
      </c>
      <c r="Q142" s="87">
        <v>0</v>
      </c>
      <c r="R142" s="87">
        <v>0</v>
      </c>
      <c r="S142" s="87">
        <v>0</v>
      </c>
      <c r="T142" s="87">
        <f t="shared" si="26"/>
        <v>0</v>
      </c>
      <c r="U142" s="87">
        <v>0</v>
      </c>
      <c r="V142" s="191"/>
    </row>
    <row r="143" spans="1:22" ht="16.899999999999999" customHeight="1">
      <c r="A143" s="86">
        <v>212</v>
      </c>
      <c r="B143" s="90" t="s">
        <v>529</v>
      </c>
      <c r="C143" s="87">
        <f t="shared" ref="C143:T143" si="27">SUM(C144:C149)</f>
        <v>6960</v>
      </c>
      <c r="D143" s="87">
        <f t="shared" si="27"/>
        <v>24164</v>
      </c>
      <c r="E143" s="87">
        <f t="shared" si="27"/>
        <v>0</v>
      </c>
      <c r="F143" s="190">
        <f t="shared" si="27"/>
        <v>24018</v>
      </c>
      <c r="G143" s="87">
        <f t="shared" si="27"/>
        <v>0</v>
      </c>
      <c r="H143" s="190">
        <f t="shared" si="27"/>
        <v>0</v>
      </c>
      <c r="I143" s="87">
        <f t="shared" si="27"/>
        <v>0</v>
      </c>
      <c r="J143" s="87">
        <f t="shared" si="27"/>
        <v>0</v>
      </c>
      <c r="K143" s="87">
        <f t="shared" si="27"/>
        <v>0</v>
      </c>
      <c r="L143" s="190">
        <f t="shared" si="27"/>
        <v>0</v>
      </c>
      <c r="M143" s="87">
        <f t="shared" si="27"/>
        <v>0</v>
      </c>
      <c r="N143" s="87">
        <f t="shared" si="27"/>
        <v>0</v>
      </c>
      <c r="O143" s="87">
        <f t="shared" si="27"/>
        <v>146</v>
      </c>
      <c r="P143" s="87">
        <f t="shared" si="27"/>
        <v>0</v>
      </c>
      <c r="Q143" s="87">
        <f t="shared" si="27"/>
        <v>0</v>
      </c>
      <c r="R143" s="87">
        <f t="shared" si="27"/>
        <v>0</v>
      </c>
      <c r="S143" s="87">
        <f t="shared" si="27"/>
        <v>0</v>
      </c>
      <c r="T143" s="87">
        <f t="shared" si="27"/>
        <v>31124</v>
      </c>
      <c r="U143" s="87">
        <v>31124</v>
      </c>
      <c r="V143" s="191">
        <f>U143/T143*100</f>
        <v>100</v>
      </c>
    </row>
    <row r="144" spans="1:22" ht="16.899999999999999" customHeight="1">
      <c r="A144" s="86">
        <v>21201</v>
      </c>
      <c r="B144" s="86" t="s">
        <v>530</v>
      </c>
      <c r="C144" s="87">
        <v>0</v>
      </c>
      <c r="D144" s="87">
        <f t="shared" ref="D144:D149" si="28">SUM(E144:S144)</f>
        <v>17117</v>
      </c>
      <c r="E144" s="87">
        <v>0</v>
      </c>
      <c r="F144" s="190">
        <v>17117</v>
      </c>
      <c r="G144" s="87">
        <v>0</v>
      </c>
      <c r="H144" s="190">
        <v>0</v>
      </c>
      <c r="I144" s="87">
        <v>0</v>
      </c>
      <c r="J144" s="87">
        <v>0</v>
      </c>
      <c r="K144" s="87">
        <v>0</v>
      </c>
      <c r="L144" s="190">
        <v>0</v>
      </c>
      <c r="M144" s="87">
        <v>0</v>
      </c>
      <c r="N144" s="87">
        <v>0</v>
      </c>
      <c r="O144" s="87">
        <v>0</v>
      </c>
      <c r="P144" s="87">
        <v>0</v>
      </c>
      <c r="Q144" s="87">
        <v>0</v>
      </c>
      <c r="R144" s="87">
        <v>0</v>
      </c>
      <c r="S144" s="87">
        <v>0</v>
      </c>
      <c r="T144" s="87">
        <f t="shared" ref="T144:T149" si="29">C144+D144</f>
        <v>17117</v>
      </c>
      <c r="U144" s="87">
        <v>17117</v>
      </c>
      <c r="V144" s="191">
        <f>U144/T144*100</f>
        <v>100</v>
      </c>
    </row>
    <row r="145" spans="1:22" ht="16.899999999999999" customHeight="1">
      <c r="A145" s="86">
        <v>21202</v>
      </c>
      <c r="B145" s="86" t="s">
        <v>924</v>
      </c>
      <c r="C145" s="87">
        <v>0</v>
      </c>
      <c r="D145" s="87">
        <f t="shared" si="28"/>
        <v>1627</v>
      </c>
      <c r="E145" s="87">
        <v>0</v>
      </c>
      <c r="F145" s="190">
        <v>1481</v>
      </c>
      <c r="G145" s="87">
        <v>0</v>
      </c>
      <c r="H145" s="190">
        <v>0</v>
      </c>
      <c r="I145" s="87">
        <v>0</v>
      </c>
      <c r="J145" s="87">
        <v>0</v>
      </c>
      <c r="K145" s="87">
        <v>0</v>
      </c>
      <c r="L145" s="190">
        <v>0</v>
      </c>
      <c r="M145" s="87">
        <v>0</v>
      </c>
      <c r="N145" s="87">
        <v>0</v>
      </c>
      <c r="O145" s="87">
        <v>146</v>
      </c>
      <c r="P145" s="87">
        <v>0</v>
      </c>
      <c r="Q145" s="87">
        <v>0</v>
      </c>
      <c r="R145" s="87">
        <v>0</v>
      </c>
      <c r="S145" s="87">
        <v>0</v>
      </c>
      <c r="T145" s="87">
        <f t="shared" si="29"/>
        <v>1627</v>
      </c>
      <c r="U145" s="87">
        <v>1627</v>
      </c>
      <c r="V145" s="191">
        <f>U145/T145*100</f>
        <v>100</v>
      </c>
    </row>
    <row r="146" spans="1:22" ht="16.899999999999999" customHeight="1">
      <c r="A146" s="86">
        <v>21203</v>
      </c>
      <c r="B146" s="86" t="s">
        <v>531</v>
      </c>
      <c r="C146" s="87">
        <v>3460</v>
      </c>
      <c r="D146" s="87">
        <f t="shared" si="28"/>
        <v>2720</v>
      </c>
      <c r="E146" s="87">
        <v>0</v>
      </c>
      <c r="F146" s="190">
        <v>2720</v>
      </c>
      <c r="G146" s="87">
        <v>0</v>
      </c>
      <c r="H146" s="190">
        <v>0</v>
      </c>
      <c r="I146" s="87">
        <v>0</v>
      </c>
      <c r="J146" s="87">
        <v>0</v>
      </c>
      <c r="K146" s="87">
        <v>0</v>
      </c>
      <c r="L146" s="190">
        <v>0</v>
      </c>
      <c r="M146" s="87">
        <v>0</v>
      </c>
      <c r="N146" s="87">
        <v>0</v>
      </c>
      <c r="O146" s="87">
        <v>0</v>
      </c>
      <c r="P146" s="87">
        <v>0</v>
      </c>
      <c r="Q146" s="87">
        <v>0</v>
      </c>
      <c r="R146" s="87">
        <v>0</v>
      </c>
      <c r="S146" s="87">
        <v>0</v>
      </c>
      <c r="T146" s="87">
        <f t="shared" si="29"/>
        <v>6180</v>
      </c>
      <c r="U146" s="87">
        <v>6180</v>
      </c>
      <c r="V146" s="191">
        <f>U146/T146*100</f>
        <v>100</v>
      </c>
    </row>
    <row r="147" spans="1:22" ht="16.899999999999999" customHeight="1">
      <c r="A147" s="86">
        <v>21205</v>
      </c>
      <c r="B147" s="86" t="s">
        <v>925</v>
      </c>
      <c r="C147" s="87">
        <v>3500</v>
      </c>
      <c r="D147" s="87">
        <f t="shared" si="28"/>
        <v>2680</v>
      </c>
      <c r="E147" s="87">
        <v>0</v>
      </c>
      <c r="F147" s="190">
        <v>2680</v>
      </c>
      <c r="G147" s="87">
        <v>0</v>
      </c>
      <c r="H147" s="190">
        <v>0</v>
      </c>
      <c r="I147" s="87">
        <v>0</v>
      </c>
      <c r="J147" s="87">
        <v>0</v>
      </c>
      <c r="K147" s="87">
        <v>0</v>
      </c>
      <c r="L147" s="190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87">
        <v>0</v>
      </c>
      <c r="T147" s="87">
        <f t="shared" si="29"/>
        <v>6180</v>
      </c>
      <c r="U147" s="87">
        <v>6180</v>
      </c>
      <c r="V147" s="191">
        <f>U147/T147*100</f>
        <v>100</v>
      </c>
    </row>
    <row r="148" spans="1:22" ht="16.899999999999999" customHeight="1">
      <c r="A148" s="86">
        <v>21206</v>
      </c>
      <c r="B148" s="86" t="s">
        <v>926</v>
      </c>
      <c r="C148" s="87">
        <v>0</v>
      </c>
      <c r="D148" s="87">
        <f t="shared" si="28"/>
        <v>0</v>
      </c>
      <c r="E148" s="87">
        <v>0</v>
      </c>
      <c r="F148" s="190">
        <v>0</v>
      </c>
      <c r="G148" s="87">
        <v>0</v>
      </c>
      <c r="H148" s="190">
        <v>0</v>
      </c>
      <c r="I148" s="87">
        <v>0</v>
      </c>
      <c r="J148" s="87">
        <v>0</v>
      </c>
      <c r="K148" s="87">
        <v>0</v>
      </c>
      <c r="L148" s="190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87">
        <v>0</v>
      </c>
      <c r="T148" s="87">
        <f t="shared" si="29"/>
        <v>0</v>
      </c>
      <c r="U148" s="87">
        <v>0</v>
      </c>
      <c r="V148" s="191"/>
    </row>
    <row r="149" spans="1:22" ht="16.899999999999999" customHeight="1">
      <c r="A149" s="86">
        <v>21299</v>
      </c>
      <c r="B149" s="86" t="s">
        <v>927</v>
      </c>
      <c r="C149" s="87">
        <v>0</v>
      </c>
      <c r="D149" s="87">
        <f t="shared" si="28"/>
        <v>20</v>
      </c>
      <c r="E149" s="87">
        <v>0</v>
      </c>
      <c r="F149" s="190">
        <v>20</v>
      </c>
      <c r="G149" s="87">
        <v>0</v>
      </c>
      <c r="H149" s="190">
        <v>0</v>
      </c>
      <c r="I149" s="87">
        <v>0</v>
      </c>
      <c r="J149" s="87">
        <v>0</v>
      </c>
      <c r="K149" s="87">
        <v>0</v>
      </c>
      <c r="L149" s="190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87">
        <v>0</v>
      </c>
      <c r="T149" s="87">
        <f t="shared" si="29"/>
        <v>20</v>
      </c>
      <c r="U149" s="87">
        <v>20</v>
      </c>
      <c r="V149" s="191">
        <f>U149/T149*100</f>
        <v>100</v>
      </c>
    </row>
    <row r="150" spans="1:22" ht="16.899999999999999" customHeight="1">
      <c r="A150" s="86">
        <v>213</v>
      </c>
      <c r="B150" s="90" t="s">
        <v>532</v>
      </c>
      <c r="C150" s="87">
        <f t="shared" ref="C150:T150" si="30">SUM(C151:C153,C154:C160)</f>
        <v>0</v>
      </c>
      <c r="D150" s="87">
        <f t="shared" si="30"/>
        <v>3910</v>
      </c>
      <c r="E150" s="87">
        <f t="shared" si="30"/>
        <v>0</v>
      </c>
      <c r="F150" s="190">
        <f t="shared" si="30"/>
        <v>2876</v>
      </c>
      <c r="G150" s="87">
        <f t="shared" si="30"/>
        <v>332</v>
      </c>
      <c r="H150" s="190">
        <f t="shared" si="30"/>
        <v>702</v>
      </c>
      <c r="I150" s="87">
        <f t="shared" si="30"/>
        <v>0</v>
      </c>
      <c r="J150" s="87">
        <f t="shared" si="30"/>
        <v>0</v>
      </c>
      <c r="K150" s="87">
        <f t="shared" si="30"/>
        <v>0</v>
      </c>
      <c r="L150" s="190">
        <f t="shared" si="30"/>
        <v>0</v>
      </c>
      <c r="M150" s="87">
        <f t="shared" si="30"/>
        <v>0</v>
      </c>
      <c r="N150" s="87">
        <f t="shared" si="30"/>
        <v>0</v>
      </c>
      <c r="O150" s="87">
        <f t="shared" si="30"/>
        <v>0</v>
      </c>
      <c r="P150" s="87">
        <f t="shared" si="30"/>
        <v>0</v>
      </c>
      <c r="Q150" s="87">
        <f t="shared" si="30"/>
        <v>0</v>
      </c>
      <c r="R150" s="87">
        <f t="shared" si="30"/>
        <v>0</v>
      </c>
      <c r="S150" s="87">
        <f t="shared" si="30"/>
        <v>0</v>
      </c>
      <c r="T150" s="87">
        <f t="shared" si="30"/>
        <v>3910</v>
      </c>
      <c r="U150" s="87">
        <v>3910</v>
      </c>
      <c r="V150" s="191">
        <f>U150/T150*100</f>
        <v>100</v>
      </c>
    </row>
    <row r="151" spans="1:22" ht="16.899999999999999" customHeight="1">
      <c r="A151" s="86">
        <v>21301</v>
      </c>
      <c r="B151" s="86" t="s">
        <v>533</v>
      </c>
      <c r="C151" s="87">
        <v>0</v>
      </c>
      <c r="D151" s="87">
        <f t="shared" ref="D151:D160" si="31">SUM(E151:S151)</f>
        <v>279</v>
      </c>
      <c r="E151" s="87">
        <v>0</v>
      </c>
      <c r="F151" s="190">
        <v>259</v>
      </c>
      <c r="G151" s="87">
        <v>20</v>
      </c>
      <c r="H151" s="190">
        <v>0</v>
      </c>
      <c r="I151" s="87">
        <v>0</v>
      </c>
      <c r="J151" s="87">
        <v>0</v>
      </c>
      <c r="K151" s="87">
        <v>0</v>
      </c>
      <c r="L151" s="190">
        <v>0</v>
      </c>
      <c r="M151" s="87">
        <v>0</v>
      </c>
      <c r="N151" s="87">
        <v>0</v>
      </c>
      <c r="O151" s="87">
        <v>0</v>
      </c>
      <c r="P151" s="87">
        <v>0</v>
      </c>
      <c r="Q151" s="87">
        <v>0</v>
      </c>
      <c r="R151" s="87">
        <v>0</v>
      </c>
      <c r="S151" s="87">
        <v>0</v>
      </c>
      <c r="T151" s="87">
        <f t="shared" ref="T151:T160" si="32">C151+D151</f>
        <v>279</v>
      </c>
      <c r="U151" s="87">
        <v>279</v>
      </c>
      <c r="V151" s="191">
        <f>U151/T151*100</f>
        <v>100</v>
      </c>
    </row>
    <row r="152" spans="1:22" ht="16.899999999999999" customHeight="1">
      <c r="A152" s="86">
        <v>21302</v>
      </c>
      <c r="B152" s="86" t="s">
        <v>534</v>
      </c>
      <c r="C152" s="87">
        <v>0</v>
      </c>
      <c r="D152" s="87">
        <f t="shared" si="31"/>
        <v>124</v>
      </c>
      <c r="E152" s="87">
        <v>0</v>
      </c>
      <c r="F152" s="190">
        <v>24</v>
      </c>
      <c r="G152" s="87">
        <v>100</v>
      </c>
      <c r="H152" s="190">
        <v>0</v>
      </c>
      <c r="I152" s="87">
        <v>0</v>
      </c>
      <c r="J152" s="87">
        <v>0</v>
      </c>
      <c r="K152" s="87">
        <v>0</v>
      </c>
      <c r="L152" s="190">
        <v>0</v>
      </c>
      <c r="M152" s="87">
        <v>0</v>
      </c>
      <c r="N152" s="87">
        <v>0</v>
      </c>
      <c r="O152" s="87">
        <v>0</v>
      </c>
      <c r="P152" s="87">
        <v>0</v>
      </c>
      <c r="Q152" s="87">
        <v>0</v>
      </c>
      <c r="R152" s="87">
        <v>0</v>
      </c>
      <c r="S152" s="87">
        <v>0</v>
      </c>
      <c r="T152" s="87">
        <f t="shared" si="32"/>
        <v>124</v>
      </c>
      <c r="U152" s="87">
        <v>124</v>
      </c>
      <c r="V152" s="191">
        <f>U152/T152*100</f>
        <v>100</v>
      </c>
    </row>
    <row r="153" spans="1:22" ht="16.899999999999999" customHeight="1">
      <c r="A153" s="86">
        <v>21303</v>
      </c>
      <c r="B153" s="86" t="s">
        <v>535</v>
      </c>
      <c r="C153" s="87">
        <v>0</v>
      </c>
      <c r="D153" s="87">
        <f t="shared" si="31"/>
        <v>902</v>
      </c>
      <c r="E153" s="87">
        <v>0</v>
      </c>
      <c r="F153" s="190">
        <v>3</v>
      </c>
      <c r="G153" s="87">
        <v>197</v>
      </c>
      <c r="H153" s="190">
        <v>702</v>
      </c>
      <c r="I153" s="87">
        <v>0</v>
      </c>
      <c r="J153" s="87">
        <v>0</v>
      </c>
      <c r="K153" s="87">
        <v>0</v>
      </c>
      <c r="L153" s="190">
        <v>0</v>
      </c>
      <c r="M153" s="87">
        <v>0</v>
      </c>
      <c r="N153" s="87">
        <v>0</v>
      </c>
      <c r="O153" s="87">
        <v>0</v>
      </c>
      <c r="P153" s="87">
        <v>0</v>
      </c>
      <c r="Q153" s="87">
        <v>0</v>
      </c>
      <c r="R153" s="87">
        <v>0</v>
      </c>
      <c r="S153" s="87">
        <v>0</v>
      </c>
      <c r="T153" s="87">
        <f t="shared" si="32"/>
        <v>902</v>
      </c>
      <c r="U153" s="87">
        <v>902</v>
      </c>
      <c r="V153" s="191">
        <f>U153/T153*100</f>
        <v>100</v>
      </c>
    </row>
    <row r="154" spans="1:22" ht="16.899999999999999" customHeight="1">
      <c r="A154" s="86">
        <v>21304</v>
      </c>
      <c r="B154" s="86" t="s">
        <v>536</v>
      </c>
      <c r="C154" s="87">
        <v>0</v>
      </c>
      <c r="D154" s="87">
        <f t="shared" si="31"/>
        <v>0</v>
      </c>
      <c r="E154" s="87">
        <v>0</v>
      </c>
      <c r="F154" s="190">
        <v>0</v>
      </c>
      <c r="G154" s="87">
        <v>0</v>
      </c>
      <c r="H154" s="190">
        <v>0</v>
      </c>
      <c r="I154" s="87">
        <v>0</v>
      </c>
      <c r="J154" s="87">
        <v>0</v>
      </c>
      <c r="K154" s="87">
        <v>0</v>
      </c>
      <c r="L154" s="190">
        <v>0</v>
      </c>
      <c r="M154" s="87">
        <v>0</v>
      </c>
      <c r="N154" s="87">
        <v>0</v>
      </c>
      <c r="O154" s="87">
        <v>0</v>
      </c>
      <c r="P154" s="87">
        <v>0</v>
      </c>
      <c r="Q154" s="87">
        <v>0</v>
      </c>
      <c r="R154" s="87">
        <v>0</v>
      </c>
      <c r="S154" s="87">
        <v>0</v>
      </c>
      <c r="T154" s="87">
        <f t="shared" si="32"/>
        <v>0</v>
      </c>
      <c r="U154" s="87">
        <v>0</v>
      </c>
      <c r="V154" s="191"/>
    </row>
    <row r="155" spans="1:22" ht="16.899999999999999" customHeight="1">
      <c r="A155" s="86">
        <v>21305</v>
      </c>
      <c r="B155" s="86" t="s">
        <v>537</v>
      </c>
      <c r="C155" s="87">
        <v>0</v>
      </c>
      <c r="D155" s="87">
        <f t="shared" si="31"/>
        <v>411</v>
      </c>
      <c r="E155" s="87">
        <v>0</v>
      </c>
      <c r="F155" s="190">
        <v>401</v>
      </c>
      <c r="G155" s="87">
        <v>10</v>
      </c>
      <c r="H155" s="190">
        <v>0</v>
      </c>
      <c r="I155" s="87">
        <v>0</v>
      </c>
      <c r="J155" s="87">
        <v>0</v>
      </c>
      <c r="K155" s="87">
        <v>0</v>
      </c>
      <c r="L155" s="190">
        <v>0</v>
      </c>
      <c r="M155" s="87">
        <v>0</v>
      </c>
      <c r="N155" s="87">
        <v>0</v>
      </c>
      <c r="O155" s="87">
        <v>0</v>
      </c>
      <c r="P155" s="87">
        <v>0</v>
      </c>
      <c r="Q155" s="87">
        <v>0</v>
      </c>
      <c r="R155" s="87">
        <v>0</v>
      </c>
      <c r="S155" s="87">
        <v>0</v>
      </c>
      <c r="T155" s="87">
        <f t="shared" si="32"/>
        <v>411</v>
      </c>
      <c r="U155" s="87">
        <v>411</v>
      </c>
      <c r="V155" s="191">
        <f>U155/T155*100</f>
        <v>100</v>
      </c>
    </row>
    <row r="156" spans="1:22" ht="16.899999999999999" customHeight="1">
      <c r="A156" s="86">
        <v>21306</v>
      </c>
      <c r="B156" s="86" t="s">
        <v>538</v>
      </c>
      <c r="C156" s="87">
        <v>0</v>
      </c>
      <c r="D156" s="87">
        <f t="shared" si="31"/>
        <v>50</v>
      </c>
      <c r="E156" s="87">
        <v>0</v>
      </c>
      <c r="F156" s="190">
        <v>45</v>
      </c>
      <c r="G156" s="87">
        <v>5</v>
      </c>
      <c r="H156" s="190">
        <v>0</v>
      </c>
      <c r="I156" s="87">
        <v>0</v>
      </c>
      <c r="J156" s="87">
        <v>0</v>
      </c>
      <c r="K156" s="87">
        <v>0</v>
      </c>
      <c r="L156" s="190">
        <v>0</v>
      </c>
      <c r="M156" s="87">
        <v>0</v>
      </c>
      <c r="N156" s="87">
        <v>0</v>
      </c>
      <c r="O156" s="87">
        <v>0</v>
      </c>
      <c r="P156" s="87">
        <v>0</v>
      </c>
      <c r="Q156" s="87">
        <v>0</v>
      </c>
      <c r="R156" s="87">
        <v>0</v>
      </c>
      <c r="S156" s="87">
        <v>0</v>
      </c>
      <c r="T156" s="87">
        <f t="shared" si="32"/>
        <v>50</v>
      </c>
      <c r="U156" s="87">
        <v>50</v>
      </c>
      <c r="V156" s="191">
        <f>U156/T156*100</f>
        <v>100</v>
      </c>
    </row>
    <row r="157" spans="1:22" ht="16.899999999999999" customHeight="1">
      <c r="A157" s="86">
        <v>21307</v>
      </c>
      <c r="B157" s="86" t="s">
        <v>539</v>
      </c>
      <c r="C157" s="87">
        <v>0</v>
      </c>
      <c r="D157" s="87">
        <f t="shared" si="31"/>
        <v>2144</v>
      </c>
      <c r="E157" s="87">
        <v>0</v>
      </c>
      <c r="F157" s="190">
        <v>2144</v>
      </c>
      <c r="G157" s="87">
        <v>0</v>
      </c>
      <c r="H157" s="190">
        <v>0</v>
      </c>
      <c r="I157" s="87">
        <v>0</v>
      </c>
      <c r="J157" s="87">
        <v>0</v>
      </c>
      <c r="K157" s="87">
        <v>0</v>
      </c>
      <c r="L157" s="190">
        <v>0</v>
      </c>
      <c r="M157" s="87">
        <v>0</v>
      </c>
      <c r="N157" s="87">
        <v>0</v>
      </c>
      <c r="O157" s="87">
        <v>0</v>
      </c>
      <c r="P157" s="87">
        <v>0</v>
      </c>
      <c r="Q157" s="87">
        <v>0</v>
      </c>
      <c r="R157" s="87">
        <v>0</v>
      </c>
      <c r="S157" s="87">
        <v>0</v>
      </c>
      <c r="T157" s="87">
        <f t="shared" si="32"/>
        <v>2144</v>
      </c>
      <c r="U157" s="87">
        <v>2144</v>
      </c>
      <c r="V157" s="191">
        <f>U157/T157*100</f>
        <v>100</v>
      </c>
    </row>
    <row r="158" spans="1:22" ht="16.899999999999999" customHeight="1">
      <c r="A158" s="86">
        <v>21308</v>
      </c>
      <c r="B158" s="86" t="s">
        <v>540</v>
      </c>
      <c r="C158" s="87">
        <v>0</v>
      </c>
      <c r="D158" s="87">
        <f t="shared" si="31"/>
        <v>0</v>
      </c>
      <c r="E158" s="87">
        <v>0</v>
      </c>
      <c r="F158" s="190">
        <v>0</v>
      </c>
      <c r="G158" s="87">
        <v>0</v>
      </c>
      <c r="H158" s="190">
        <v>0</v>
      </c>
      <c r="I158" s="87">
        <v>0</v>
      </c>
      <c r="J158" s="87">
        <v>0</v>
      </c>
      <c r="K158" s="87">
        <v>0</v>
      </c>
      <c r="L158" s="190">
        <v>0</v>
      </c>
      <c r="M158" s="87">
        <v>0</v>
      </c>
      <c r="N158" s="87">
        <v>0</v>
      </c>
      <c r="O158" s="87">
        <v>0</v>
      </c>
      <c r="P158" s="87">
        <v>0</v>
      </c>
      <c r="Q158" s="87">
        <v>0</v>
      </c>
      <c r="R158" s="87">
        <v>0</v>
      </c>
      <c r="S158" s="87">
        <v>0</v>
      </c>
      <c r="T158" s="87">
        <f t="shared" si="32"/>
        <v>0</v>
      </c>
      <c r="U158" s="87">
        <v>0</v>
      </c>
      <c r="V158" s="191"/>
    </row>
    <row r="159" spans="1:22" ht="16.899999999999999" customHeight="1">
      <c r="A159" s="86">
        <v>21309</v>
      </c>
      <c r="B159" s="86" t="s">
        <v>541</v>
      </c>
      <c r="C159" s="87">
        <v>0</v>
      </c>
      <c r="D159" s="87">
        <f t="shared" si="31"/>
        <v>0</v>
      </c>
      <c r="E159" s="87">
        <v>0</v>
      </c>
      <c r="F159" s="190">
        <v>0</v>
      </c>
      <c r="G159" s="87">
        <v>0</v>
      </c>
      <c r="H159" s="190">
        <v>0</v>
      </c>
      <c r="I159" s="87">
        <v>0</v>
      </c>
      <c r="J159" s="87">
        <v>0</v>
      </c>
      <c r="K159" s="87">
        <v>0</v>
      </c>
      <c r="L159" s="190">
        <v>0</v>
      </c>
      <c r="M159" s="87">
        <v>0</v>
      </c>
      <c r="N159" s="87">
        <v>0</v>
      </c>
      <c r="O159" s="87">
        <v>0</v>
      </c>
      <c r="P159" s="87">
        <v>0</v>
      </c>
      <c r="Q159" s="87">
        <v>0</v>
      </c>
      <c r="R159" s="87">
        <v>0</v>
      </c>
      <c r="S159" s="87">
        <v>0</v>
      </c>
      <c r="T159" s="87">
        <f t="shared" si="32"/>
        <v>0</v>
      </c>
      <c r="U159" s="87">
        <v>0</v>
      </c>
      <c r="V159" s="191"/>
    </row>
    <row r="160" spans="1:22" ht="16.899999999999999" customHeight="1">
      <c r="A160" s="86">
        <v>21399</v>
      </c>
      <c r="B160" s="86" t="s">
        <v>928</v>
      </c>
      <c r="C160" s="87">
        <v>0</v>
      </c>
      <c r="D160" s="87">
        <f t="shared" si="31"/>
        <v>0</v>
      </c>
      <c r="E160" s="87">
        <v>0</v>
      </c>
      <c r="F160" s="190">
        <v>0</v>
      </c>
      <c r="G160" s="87">
        <v>0</v>
      </c>
      <c r="H160" s="190">
        <v>0</v>
      </c>
      <c r="I160" s="87">
        <v>0</v>
      </c>
      <c r="J160" s="87">
        <v>0</v>
      </c>
      <c r="K160" s="87">
        <v>0</v>
      </c>
      <c r="L160" s="190">
        <v>0</v>
      </c>
      <c r="M160" s="87">
        <v>0</v>
      </c>
      <c r="N160" s="87">
        <v>0</v>
      </c>
      <c r="O160" s="87">
        <v>0</v>
      </c>
      <c r="P160" s="87">
        <v>0</v>
      </c>
      <c r="Q160" s="87">
        <v>0</v>
      </c>
      <c r="R160" s="87">
        <v>0</v>
      </c>
      <c r="S160" s="87">
        <v>0</v>
      </c>
      <c r="T160" s="87">
        <f t="shared" si="32"/>
        <v>0</v>
      </c>
      <c r="U160" s="87">
        <v>0</v>
      </c>
      <c r="V160" s="191"/>
    </row>
    <row r="161" spans="1:22" ht="16.899999999999999" customHeight="1">
      <c r="A161" s="86">
        <v>214</v>
      </c>
      <c r="B161" s="90" t="s">
        <v>542</v>
      </c>
      <c r="C161" s="87">
        <f t="shared" ref="C161:T161" si="33">SUM(C162:C168)</f>
        <v>0</v>
      </c>
      <c r="D161" s="87">
        <f t="shared" si="33"/>
        <v>0</v>
      </c>
      <c r="E161" s="87">
        <f t="shared" si="33"/>
        <v>0</v>
      </c>
      <c r="F161" s="190">
        <f t="shared" si="33"/>
        <v>0</v>
      </c>
      <c r="G161" s="87">
        <f t="shared" si="33"/>
        <v>0</v>
      </c>
      <c r="H161" s="190">
        <f t="shared" si="33"/>
        <v>0</v>
      </c>
      <c r="I161" s="87">
        <f t="shared" si="33"/>
        <v>0</v>
      </c>
      <c r="J161" s="87">
        <f t="shared" si="33"/>
        <v>0</v>
      </c>
      <c r="K161" s="87">
        <f t="shared" si="33"/>
        <v>0</v>
      </c>
      <c r="L161" s="190">
        <f t="shared" si="33"/>
        <v>0</v>
      </c>
      <c r="M161" s="87">
        <f t="shared" si="33"/>
        <v>0</v>
      </c>
      <c r="N161" s="87">
        <f t="shared" si="33"/>
        <v>0</v>
      </c>
      <c r="O161" s="87">
        <f t="shared" si="33"/>
        <v>0</v>
      </c>
      <c r="P161" s="87">
        <f t="shared" si="33"/>
        <v>0</v>
      </c>
      <c r="Q161" s="87">
        <f t="shared" si="33"/>
        <v>0</v>
      </c>
      <c r="R161" s="87">
        <f t="shared" si="33"/>
        <v>0</v>
      </c>
      <c r="S161" s="87">
        <f t="shared" si="33"/>
        <v>0</v>
      </c>
      <c r="T161" s="87">
        <f t="shared" si="33"/>
        <v>0</v>
      </c>
      <c r="U161" s="87">
        <v>0</v>
      </c>
      <c r="V161" s="191"/>
    </row>
    <row r="162" spans="1:22" ht="16.899999999999999" customHeight="1">
      <c r="A162" s="86">
        <v>21401</v>
      </c>
      <c r="B162" s="86" t="s">
        <v>543</v>
      </c>
      <c r="C162" s="87">
        <v>0</v>
      </c>
      <c r="D162" s="87">
        <f t="shared" ref="D162:D168" si="34">SUM(E162:S162)</f>
        <v>0</v>
      </c>
      <c r="E162" s="87">
        <v>0</v>
      </c>
      <c r="F162" s="190">
        <v>0</v>
      </c>
      <c r="G162" s="87">
        <v>0</v>
      </c>
      <c r="H162" s="190">
        <v>0</v>
      </c>
      <c r="I162" s="87">
        <v>0</v>
      </c>
      <c r="J162" s="87">
        <v>0</v>
      </c>
      <c r="K162" s="87">
        <v>0</v>
      </c>
      <c r="L162" s="190">
        <v>0</v>
      </c>
      <c r="M162" s="87">
        <v>0</v>
      </c>
      <c r="N162" s="87">
        <v>0</v>
      </c>
      <c r="O162" s="87">
        <v>0</v>
      </c>
      <c r="P162" s="87">
        <v>0</v>
      </c>
      <c r="Q162" s="87">
        <v>0</v>
      </c>
      <c r="R162" s="87">
        <v>0</v>
      </c>
      <c r="S162" s="87">
        <v>0</v>
      </c>
      <c r="T162" s="87">
        <f t="shared" ref="T162:T168" si="35">C162+D162</f>
        <v>0</v>
      </c>
      <c r="U162" s="87">
        <v>0</v>
      </c>
      <c r="V162" s="191"/>
    </row>
    <row r="163" spans="1:22" ht="16.899999999999999" customHeight="1">
      <c r="A163" s="86">
        <v>21402</v>
      </c>
      <c r="B163" s="86" t="s">
        <v>544</v>
      </c>
      <c r="C163" s="87">
        <v>0</v>
      </c>
      <c r="D163" s="87">
        <f t="shared" si="34"/>
        <v>0</v>
      </c>
      <c r="E163" s="87">
        <v>0</v>
      </c>
      <c r="F163" s="190">
        <v>0</v>
      </c>
      <c r="G163" s="87">
        <v>0</v>
      </c>
      <c r="H163" s="190">
        <v>0</v>
      </c>
      <c r="I163" s="87">
        <v>0</v>
      </c>
      <c r="J163" s="87">
        <v>0</v>
      </c>
      <c r="K163" s="87">
        <v>0</v>
      </c>
      <c r="L163" s="190">
        <v>0</v>
      </c>
      <c r="M163" s="87">
        <v>0</v>
      </c>
      <c r="N163" s="87">
        <v>0</v>
      </c>
      <c r="O163" s="87">
        <v>0</v>
      </c>
      <c r="P163" s="87">
        <v>0</v>
      </c>
      <c r="Q163" s="87">
        <v>0</v>
      </c>
      <c r="R163" s="87">
        <v>0</v>
      </c>
      <c r="S163" s="87">
        <v>0</v>
      </c>
      <c r="T163" s="87">
        <f t="shared" si="35"/>
        <v>0</v>
      </c>
      <c r="U163" s="87">
        <v>0</v>
      </c>
      <c r="V163" s="191"/>
    </row>
    <row r="164" spans="1:22" ht="16.899999999999999" customHeight="1">
      <c r="A164" s="86">
        <v>21403</v>
      </c>
      <c r="B164" s="86" t="s">
        <v>545</v>
      </c>
      <c r="C164" s="87">
        <v>0</v>
      </c>
      <c r="D164" s="87">
        <f t="shared" si="34"/>
        <v>0</v>
      </c>
      <c r="E164" s="87">
        <v>0</v>
      </c>
      <c r="F164" s="190">
        <v>0</v>
      </c>
      <c r="G164" s="87">
        <v>0</v>
      </c>
      <c r="H164" s="190">
        <v>0</v>
      </c>
      <c r="I164" s="87">
        <v>0</v>
      </c>
      <c r="J164" s="87">
        <v>0</v>
      </c>
      <c r="K164" s="87">
        <v>0</v>
      </c>
      <c r="L164" s="190">
        <v>0</v>
      </c>
      <c r="M164" s="87">
        <v>0</v>
      </c>
      <c r="N164" s="87">
        <v>0</v>
      </c>
      <c r="O164" s="87">
        <v>0</v>
      </c>
      <c r="P164" s="87">
        <v>0</v>
      </c>
      <c r="Q164" s="87">
        <v>0</v>
      </c>
      <c r="R164" s="87">
        <v>0</v>
      </c>
      <c r="S164" s="87">
        <v>0</v>
      </c>
      <c r="T164" s="87">
        <f t="shared" si="35"/>
        <v>0</v>
      </c>
      <c r="U164" s="87">
        <v>0</v>
      </c>
      <c r="V164" s="191"/>
    </row>
    <row r="165" spans="1:22" ht="16.899999999999999" customHeight="1">
      <c r="A165" s="86">
        <v>21404</v>
      </c>
      <c r="B165" s="86" t="s">
        <v>546</v>
      </c>
      <c r="C165" s="87">
        <v>0</v>
      </c>
      <c r="D165" s="87">
        <f t="shared" si="34"/>
        <v>0</v>
      </c>
      <c r="E165" s="87">
        <v>0</v>
      </c>
      <c r="F165" s="190">
        <v>0</v>
      </c>
      <c r="G165" s="87">
        <v>0</v>
      </c>
      <c r="H165" s="190">
        <v>0</v>
      </c>
      <c r="I165" s="87">
        <v>0</v>
      </c>
      <c r="J165" s="87">
        <v>0</v>
      </c>
      <c r="K165" s="87">
        <v>0</v>
      </c>
      <c r="L165" s="190">
        <v>0</v>
      </c>
      <c r="M165" s="87">
        <v>0</v>
      </c>
      <c r="N165" s="87">
        <v>0</v>
      </c>
      <c r="O165" s="87">
        <v>0</v>
      </c>
      <c r="P165" s="87">
        <v>0</v>
      </c>
      <c r="Q165" s="87">
        <v>0</v>
      </c>
      <c r="R165" s="87">
        <v>0</v>
      </c>
      <c r="S165" s="87">
        <v>0</v>
      </c>
      <c r="T165" s="87">
        <f t="shared" si="35"/>
        <v>0</v>
      </c>
      <c r="U165" s="87">
        <v>0</v>
      </c>
      <c r="V165" s="191"/>
    </row>
    <row r="166" spans="1:22" ht="16.899999999999999" customHeight="1">
      <c r="A166" s="86">
        <v>21405</v>
      </c>
      <c r="B166" s="86" t="s">
        <v>547</v>
      </c>
      <c r="C166" s="87">
        <v>0</v>
      </c>
      <c r="D166" s="87">
        <f t="shared" si="34"/>
        <v>0</v>
      </c>
      <c r="E166" s="87">
        <v>0</v>
      </c>
      <c r="F166" s="190">
        <v>0</v>
      </c>
      <c r="G166" s="87">
        <v>0</v>
      </c>
      <c r="H166" s="190">
        <v>0</v>
      </c>
      <c r="I166" s="87">
        <v>0</v>
      </c>
      <c r="J166" s="87">
        <v>0</v>
      </c>
      <c r="K166" s="87">
        <v>0</v>
      </c>
      <c r="L166" s="190">
        <v>0</v>
      </c>
      <c r="M166" s="87">
        <v>0</v>
      </c>
      <c r="N166" s="87">
        <v>0</v>
      </c>
      <c r="O166" s="87">
        <v>0</v>
      </c>
      <c r="P166" s="87">
        <v>0</v>
      </c>
      <c r="Q166" s="87">
        <v>0</v>
      </c>
      <c r="R166" s="87">
        <v>0</v>
      </c>
      <c r="S166" s="87">
        <v>0</v>
      </c>
      <c r="T166" s="87">
        <f t="shared" si="35"/>
        <v>0</v>
      </c>
      <c r="U166" s="87">
        <v>0</v>
      </c>
      <c r="V166" s="191"/>
    </row>
    <row r="167" spans="1:22" ht="16.899999999999999" customHeight="1">
      <c r="A167" s="86">
        <v>21406</v>
      </c>
      <c r="B167" s="86" t="s">
        <v>548</v>
      </c>
      <c r="C167" s="87">
        <v>0</v>
      </c>
      <c r="D167" s="87">
        <f t="shared" si="34"/>
        <v>0</v>
      </c>
      <c r="E167" s="87">
        <v>0</v>
      </c>
      <c r="F167" s="190">
        <v>0</v>
      </c>
      <c r="G167" s="87">
        <v>0</v>
      </c>
      <c r="H167" s="190">
        <v>0</v>
      </c>
      <c r="I167" s="87">
        <v>0</v>
      </c>
      <c r="J167" s="87">
        <v>0</v>
      </c>
      <c r="K167" s="87">
        <v>0</v>
      </c>
      <c r="L167" s="190">
        <v>0</v>
      </c>
      <c r="M167" s="87">
        <v>0</v>
      </c>
      <c r="N167" s="87">
        <v>0</v>
      </c>
      <c r="O167" s="87">
        <v>0</v>
      </c>
      <c r="P167" s="87">
        <v>0</v>
      </c>
      <c r="Q167" s="87">
        <v>0</v>
      </c>
      <c r="R167" s="87">
        <v>0</v>
      </c>
      <c r="S167" s="87">
        <v>0</v>
      </c>
      <c r="T167" s="87">
        <f t="shared" si="35"/>
        <v>0</v>
      </c>
      <c r="U167" s="87">
        <v>0</v>
      </c>
      <c r="V167" s="191"/>
    </row>
    <row r="168" spans="1:22" ht="16.899999999999999" customHeight="1">
      <c r="A168" s="86">
        <v>21499</v>
      </c>
      <c r="B168" s="86" t="s">
        <v>929</v>
      </c>
      <c r="C168" s="87">
        <v>0</v>
      </c>
      <c r="D168" s="87">
        <f t="shared" si="34"/>
        <v>0</v>
      </c>
      <c r="E168" s="87">
        <v>0</v>
      </c>
      <c r="F168" s="190">
        <v>0</v>
      </c>
      <c r="G168" s="87">
        <v>0</v>
      </c>
      <c r="H168" s="190">
        <v>0</v>
      </c>
      <c r="I168" s="87">
        <v>0</v>
      </c>
      <c r="J168" s="87">
        <v>0</v>
      </c>
      <c r="K168" s="87">
        <v>0</v>
      </c>
      <c r="L168" s="190">
        <v>0</v>
      </c>
      <c r="M168" s="87">
        <v>0</v>
      </c>
      <c r="N168" s="87">
        <v>0</v>
      </c>
      <c r="O168" s="87">
        <v>0</v>
      </c>
      <c r="P168" s="87">
        <v>0</v>
      </c>
      <c r="Q168" s="87">
        <v>0</v>
      </c>
      <c r="R168" s="87">
        <v>0</v>
      </c>
      <c r="S168" s="87">
        <v>0</v>
      </c>
      <c r="T168" s="87">
        <f t="shared" si="35"/>
        <v>0</v>
      </c>
      <c r="U168" s="87">
        <v>0</v>
      </c>
      <c r="V168" s="191"/>
    </row>
    <row r="169" spans="1:22" ht="16.899999999999999" customHeight="1">
      <c r="A169" s="86">
        <v>215</v>
      </c>
      <c r="B169" s="90" t="s">
        <v>549</v>
      </c>
      <c r="C169" s="87">
        <f t="shared" ref="C169:T169" si="36">SUM(C170:C177)</f>
        <v>0</v>
      </c>
      <c r="D169" s="87">
        <f t="shared" si="36"/>
        <v>1551</v>
      </c>
      <c r="E169" s="87">
        <f t="shared" si="36"/>
        <v>0</v>
      </c>
      <c r="F169" s="190">
        <f t="shared" si="36"/>
        <v>1190</v>
      </c>
      <c r="G169" s="87">
        <f t="shared" si="36"/>
        <v>361</v>
      </c>
      <c r="H169" s="190">
        <f t="shared" si="36"/>
        <v>0</v>
      </c>
      <c r="I169" s="87">
        <f t="shared" si="36"/>
        <v>0</v>
      </c>
      <c r="J169" s="87">
        <f t="shared" si="36"/>
        <v>0</v>
      </c>
      <c r="K169" s="87">
        <f t="shared" si="36"/>
        <v>0</v>
      </c>
      <c r="L169" s="190">
        <f t="shared" si="36"/>
        <v>0</v>
      </c>
      <c r="M169" s="87">
        <f t="shared" si="36"/>
        <v>0</v>
      </c>
      <c r="N169" s="87">
        <f t="shared" si="36"/>
        <v>0</v>
      </c>
      <c r="O169" s="87">
        <f t="shared" si="36"/>
        <v>0</v>
      </c>
      <c r="P169" s="87">
        <f t="shared" si="36"/>
        <v>0</v>
      </c>
      <c r="Q169" s="87">
        <f t="shared" si="36"/>
        <v>0</v>
      </c>
      <c r="R169" s="87">
        <f t="shared" si="36"/>
        <v>0</v>
      </c>
      <c r="S169" s="87">
        <f t="shared" si="36"/>
        <v>0</v>
      </c>
      <c r="T169" s="87">
        <f t="shared" si="36"/>
        <v>1551</v>
      </c>
      <c r="U169" s="87">
        <v>1551</v>
      </c>
      <c r="V169" s="191">
        <f>U169/T169*100</f>
        <v>100</v>
      </c>
    </row>
    <row r="170" spans="1:22" ht="16.899999999999999" customHeight="1">
      <c r="A170" s="86">
        <v>21501</v>
      </c>
      <c r="B170" s="86" t="s">
        <v>550</v>
      </c>
      <c r="C170" s="87">
        <v>0</v>
      </c>
      <c r="D170" s="87">
        <f t="shared" ref="D170:D177" si="37">SUM(E170:S170)</f>
        <v>0</v>
      </c>
      <c r="E170" s="87">
        <v>0</v>
      </c>
      <c r="F170" s="190">
        <v>0</v>
      </c>
      <c r="G170" s="87">
        <v>0</v>
      </c>
      <c r="H170" s="190">
        <v>0</v>
      </c>
      <c r="I170" s="87">
        <v>0</v>
      </c>
      <c r="J170" s="87">
        <v>0</v>
      </c>
      <c r="K170" s="87">
        <v>0</v>
      </c>
      <c r="L170" s="190">
        <v>0</v>
      </c>
      <c r="M170" s="87">
        <v>0</v>
      </c>
      <c r="N170" s="87">
        <v>0</v>
      </c>
      <c r="O170" s="87">
        <v>0</v>
      </c>
      <c r="P170" s="87">
        <v>0</v>
      </c>
      <c r="Q170" s="87">
        <v>0</v>
      </c>
      <c r="R170" s="87">
        <v>0</v>
      </c>
      <c r="S170" s="87">
        <v>0</v>
      </c>
      <c r="T170" s="87">
        <f t="shared" ref="T170:T177" si="38">C170+D170</f>
        <v>0</v>
      </c>
      <c r="U170" s="87">
        <v>0</v>
      </c>
      <c r="V170" s="191"/>
    </row>
    <row r="171" spans="1:22" ht="16.899999999999999" customHeight="1">
      <c r="A171" s="86">
        <v>21502</v>
      </c>
      <c r="B171" s="86" t="s">
        <v>551</v>
      </c>
      <c r="C171" s="87">
        <v>0</v>
      </c>
      <c r="D171" s="87">
        <f t="shared" si="37"/>
        <v>0</v>
      </c>
      <c r="E171" s="87">
        <v>0</v>
      </c>
      <c r="F171" s="190">
        <v>0</v>
      </c>
      <c r="G171" s="87">
        <v>0</v>
      </c>
      <c r="H171" s="190">
        <v>0</v>
      </c>
      <c r="I171" s="87">
        <v>0</v>
      </c>
      <c r="J171" s="87">
        <v>0</v>
      </c>
      <c r="K171" s="87">
        <v>0</v>
      </c>
      <c r="L171" s="190">
        <v>0</v>
      </c>
      <c r="M171" s="87">
        <v>0</v>
      </c>
      <c r="N171" s="87">
        <v>0</v>
      </c>
      <c r="O171" s="87">
        <v>0</v>
      </c>
      <c r="P171" s="87">
        <v>0</v>
      </c>
      <c r="Q171" s="87">
        <v>0</v>
      </c>
      <c r="R171" s="87">
        <v>0</v>
      </c>
      <c r="S171" s="87">
        <v>0</v>
      </c>
      <c r="T171" s="87">
        <f t="shared" si="38"/>
        <v>0</v>
      </c>
      <c r="U171" s="87">
        <v>0</v>
      </c>
      <c r="V171" s="191"/>
    </row>
    <row r="172" spans="1:22" ht="16.899999999999999" customHeight="1">
      <c r="A172" s="86">
        <v>21503</v>
      </c>
      <c r="B172" s="86" t="s">
        <v>552</v>
      </c>
      <c r="C172" s="87">
        <v>0</v>
      </c>
      <c r="D172" s="87">
        <f t="shared" si="37"/>
        <v>0</v>
      </c>
      <c r="E172" s="87">
        <v>0</v>
      </c>
      <c r="F172" s="190">
        <v>0</v>
      </c>
      <c r="G172" s="87">
        <v>0</v>
      </c>
      <c r="H172" s="190">
        <v>0</v>
      </c>
      <c r="I172" s="87">
        <v>0</v>
      </c>
      <c r="J172" s="87">
        <v>0</v>
      </c>
      <c r="K172" s="87">
        <v>0</v>
      </c>
      <c r="L172" s="190">
        <v>0</v>
      </c>
      <c r="M172" s="87">
        <v>0</v>
      </c>
      <c r="N172" s="87">
        <v>0</v>
      </c>
      <c r="O172" s="87">
        <v>0</v>
      </c>
      <c r="P172" s="87">
        <v>0</v>
      </c>
      <c r="Q172" s="87">
        <v>0</v>
      </c>
      <c r="R172" s="87">
        <v>0</v>
      </c>
      <c r="S172" s="87">
        <v>0</v>
      </c>
      <c r="T172" s="87">
        <f t="shared" si="38"/>
        <v>0</v>
      </c>
      <c r="U172" s="87">
        <v>0</v>
      </c>
      <c r="V172" s="191"/>
    </row>
    <row r="173" spans="1:22" ht="16.899999999999999" customHeight="1">
      <c r="A173" s="86">
        <v>21505</v>
      </c>
      <c r="B173" s="86" t="s">
        <v>553</v>
      </c>
      <c r="C173" s="87">
        <v>0</v>
      </c>
      <c r="D173" s="87">
        <f t="shared" si="37"/>
        <v>300</v>
      </c>
      <c r="E173" s="87">
        <v>0</v>
      </c>
      <c r="F173" s="190">
        <v>0</v>
      </c>
      <c r="G173" s="87">
        <v>311</v>
      </c>
      <c r="H173" s="190">
        <v>0</v>
      </c>
      <c r="I173" s="87">
        <v>0</v>
      </c>
      <c r="J173" s="87">
        <v>0</v>
      </c>
      <c r="K173" s="87">
        <v>0</v>
      </c>
      <c r="L173" s="190">
        <v>0</v>
      </c>
      <c r="M173" s="87">
        <v>-11</v>
      </c>
      <c r="N173" s="87">
        <v>0</v>
      </c>
      <c r="O173" s="87">
        <v>0</v>
      </c>
      <c r="P173" s="87">
        <v>0</v>
      </c>
      <c r="Q173" s="87">
        <v>0</v>
      </c>
      <c r="R173" s="87">
        <v>0</v>
      </c>
      <c r="S173" s="87">
        <v>0</v>
      </c>
      <c r="T173" s="87">
        <f t="shared" si="38"/>
        <v>300</v>
      </c>
      <c r="U173" s="87">
        <v>300</v>
      </c>
      <c r="V173" s="191">
        <f>U173/T173*100</f>
        <v>100</v>
      </c>
    </row>
    <row r="174" spans="1:22" ht="16.899999999999999" customHeight="1">
      <c r="A174" s="86">
        <v>21506</v>
      </c>
      <c r="B174" s="86" t="s">
        <v>554</v>
      </c>
      <c r="C174" s="87">
        <v>0</v>
      </c>
      <c r="D174" s="87">
        <f t="shared" si="37"/>
        <v>1201</v>
      </c>
      <c r="E174" s="87">
        <v>0</v>
      </c>
      <c r="F174" s="190">
        <v>1190</v>
      </c>
      <c r="G174" s="87">
        <v>0</v>
      </c>
      <c r="H174" s="190">
        <v>0</v>
      </c>
      <c r="I174" s="87">
        <v>0</v>
      </c>
      <c r="J174" s="87">
        <v>0</v>
      </c>
      <c r="K174" s="87">
        <v>0</v>
      </c>
      <c r="L174" s="190">
        <v>0</v>
      </c>
      <c r="M174" s="87">
        <v>11</v>
      </c>
      <c r="N174" s="87">
        <v>0</v>
      </c>
      <c r="O174" s="87">
        <v>0</v>
      </c>
      <c r="P174" s="87">
        <v>0</v>
      </c>
      <c r="Q174" s="87">
        <v>0</v>
      </c>
      <c r="R174" s="87">
        <v>0</v>
      </c>
      <c r="S174" s="87">
        <v>0</v>
      </c>
      <c r="T174" s="87">
        <f t="shared" si="38"/>
        <v>1201</v>
      </c>
      <c r="U174" s="87">
        <v>1201</v>
      </c>
      <c r="V174" s="191">
        <f>U174/T174*100</f>
        <v>100</v>
      </c>
    </row>
    <row r="175" spans="1:22" ht="16.899999999999999" customHeight="1">
      <c r="A175" s="86">
        <v>21507</v>
      </c>
      <c r="B175" s="86" t="s">
        <v>555</v>
      </c>
      <c r="C175" s="87">
        <v>0</v>
      </c>
      <c r="D175" s="87">
        <f t="shared" si="37"/>
        <v>0</v>
      </c>
      <c r="E175" s="87">
        <v>0</v>
      </c>
      <c r="F175" s="190">
        <v>0</v>
      </c>
      <c r="G175" s="87">
        <v>0</v>
      </c>
      <c r="H175" s="190">
        <v>0</v>
      </c>
      <c r="I175" s="87">
        <v>0</v>
      </c>
      <c r="J175" s="87">
        <v>0</v>
      </c>
      <c r="K175" s="87">
        <v>0</v>
      </c>
      <c r="L175" s="190">
        <v>0</v>
      </c>
      <c r="M175" s="87">
        <v>0</v>
      </c>
      <c r="N175" s="87">
        <v>0</v>
      </c>
      <c r="O175" s="87">
        <v>0</v>
      </c>
      <c r="P175" s="87">
        <v>0</v>
      </c>
      <c r="Q175" s="87">
        <v>0</v>
      </c>
      <c r="R175" s="87">
        <v>0</v>
      </c>
      <c r="S175" s="87">
        <v>0</v>
      </c>
      <c r="T175" s="87">
        <f t="shared" si="38"/>
        <v>0</v>
      </c>
      <c r="U175" s="87">
        <v>0</v>
      </c>
      <c r="V175" s="191"/>
    </row>
    <row r="176" spans="1:22" ht="16.899999999999999" customHeight="1">
      <c r="A176" s="86">
        <v>21508</v>
      </c>
      <c r="B176" s="86" t="s">
        <v>556</v>
      </c>
      <c r="C176" s="87">
        <v>0</v>
      </c>
      <c r="D176" s="87">
        <f t="shared" si="37"/>
        <v>50</v>
      </c>
      <c r="E176" s="87">
        <v>0</v>
      </c>
      <c r="F176" s="190">
        <v>0</v>
      </c>
      <c r="G176" s="87">
        <v>50</v>
      </c>
      <c r="H176" s="190">
        <v>0</v>
      </c>
      <c r="I176" s="87">
        <v>0</v>
      </c>
      <c r="J176" s="87">
        <v>0</v>
      </c>
      <c r="K176" s="87">
        <v>0</v>
      </c>
      <c r="L176" s="190">
        <v>0</v>
      </c>
      <c r="M176" s="87">
        <v>0</v>
      </c>
      <c r="N176" s="87">
        <v>0</v>
      </c>
      <c r="O176" s="87">
        <v>0</v>
      </c>
      <c r="P176" s="87">
        <v>0</v>
      </c>
      <c r="Q176" s="87">
        <v>0</v>
      </c>
      <c r="R176" s="87">
        <v>0</v>
      </c>
      <c r="S176" s="87">
        <v>0</v>
      </c>
      <c r="T176" s="87">
        <f t="shared" si="38"/>
        <v>50</v>
      </c>
      <c r="U176" s="87">
        <v>50</v>
      </c>
      <c r="V176" s="191">
        <f>U176/T176*100</f>
        <v>100</v>
      </c>
    </row>
    <row r="177" spans="1:22" ht="16.899999999999999" customHeight="1">
      <c r="A177" s="86">
        <v>21599</v>
      </c>
      <c r="B177" s="86" t="s">
        <v>930</v>
      </c>
      <c r="C177" s="87">
        <v>0</v>
      </c>
      <c r="D177" s="87">
        <f t="shared" si="37"/>
        <v>0</v>
      </c>
      <c r="E177" s="87">
        <v>0</v>
      </c>
      <c r="F177" s="190">
        <v>0</v>
      </c>
      <c r="G177" s="87">
        <v>0</v>
      </c>
      <c r="H177" s="190">
        <v>0</v>
      </c>
      <c r="I177" s="87">
        <v>0</v>
      </c>
      <c r="J177" s="87">
        <v>0</v>
      </c>
      <c r="K177" s="87">
        <v>0</v>
      </c>
      <c r="L177" s="190">
        <v>0</v>
      </c>
      <c r="M177" s="87">
        <v>0</v>
      </c>
      <c r="N177" s="87">
        <v>0</v>
      </c>
      <c r="O177" s="87">
        <v>0</v>
      </c>
      <c r="P177" s="87">
        <v>0</v>
      </c>
      <c r="Q177" s="87">
        <v>0</v>
      </c>
      <c r="R177" s="87">
        <v>0</v>
      </c>
      <c r="S177" s="87">
        <v>0</v>
      </c>
      <c r="T177" s="87">
        <f t="shared" si="38"/>
        <v>0</v>
      </c>
      <c r="U177" s="87">
        <v>0</v>
      </c>
      <c r="V177" s="191"/>
    </row>
    <row r="178" spans="1:22" ht="16.899999999999999" customHeight="1">
      <c r="A178" s="86">
        <v>216</v>
      </c>
      <c r="B178" s="90" t="s">
        <v>557</v>
      </c>
      <c r="C178" s="87">
        <f t="shared" ref="C178:T178" si="39">SUM(C179:C182)</f>
        <v>0</v>
      </c>
      <c r="D178" s="87">
        <f t="shared" si="39"/>
        <v>250</v>
      </c>
      <c r="E178" s="87">
        <f t="shared" si="39"/>
        <v>0</v>
      </c>
      <c r="F178" s="190">
        <f t="shared" si="39"/>
        <v>0</v>
      </c>
      <c r="G178" s="87">
        <f t="shared" si="39"/>
        <v>250</v>
      </c>
      <c r="H178" s="190">
        <f t="shared" si="39"/>
        <v>0</v>
      </c>
      <c r="I178" s="87">
        <f t="shared" si="39"/>
        <v>0</v>
      </c>
      <c r="J178" s="87">
        <f t="shared" si="39"/>
        <v>0</v>
      </c>
      <c r="K178" s="87">
        <f t="shared" si="39"/>
        <v>0</v>
      </c>
      <c r="L178" s="190">
        <f t="shared" si="39"/>
        <v>0</v>
      </c>
      <c r="M178" s="87">
        <f t="shared" si="39"/>
        <v>0</v>
      </c>
      <c r="N178" s="87">
        <f t="shared" si="39"/>
        <v>0</v>
      </c>
      <c r="O178" s="87">
        <f t="shared" si="39"/>
        <v>0</v>
      </c>
      <c r="P178" s="87">
        <f t="shared" si="39"/>
        <v>0</v>
      </c>
      <c r="Q178" s="87">
        <f t="shared" si="39"/>
        <v>0</v>
      </c>
      <c r="R178" s="87">
        <f t="shared" si="39"/>
        <v>0</v>
      </c>
      <c r="S178" s="87">
        <f t="shared" si="39"/>
        <v>0</v>
      </c>
      <c r="T178" s="87">
        <f t="shared" si="39"/>
        <v>250</v>
      </c>
      <c r="U178" s="87">
        <v>100</v>
      </c>
      <c r="V178" s="191">
        <f>U178/T178*100</f>
        <v>40</v>
      </c>
    </row>
    <row r="179" spans="1:22" ht="16.899999999999999" customHeight="1">
      <c r="A179" s="86">
        <v>21602</v>
      </c>
      <c r="B179" s="86" t="s">
        <v>558</v>
      </c>
      <c r="C179" s="87">
        <v>0</v>
      </c>
      <c r="D179" s="87">
        <f>SUM(E179:S179)</f>
        <v>0</v>
      </c>
      <c r="E179" s="87">
        <v>0</v>
      </c>
      <c r="F179" s="190">
        <v>0</v>
      </c>
      <c r="G179" s="87">
        <v>0</v>
      </c>
      <c r="H179" s="190">
        <v>0</v>
      </c>
      <c r="I179" s="87">
        <v>0</v>
      </c>
      <c r="J179" s="87">
        <v>0</v>
      </c>
      <c r="K179" s="87">
        <v>0</v>
      </c>
      <c r="L179" s="190">
        <v>0</v>
      </c>
      <c r="M179" s="87">
        <v>0</v>
      </c>
      <c r="N179" s="87">
        <v>0</v>
      </c>
      <c r="O179" s="87">
        <v>0</v>
      </c>
      <c r="P179" s="87">
        <v>0</v>
      </c>
      <c r="Q179" s="87">
        <v>0</v>
      </c>
      <c r="R179" s="87">
        <v>0</v>
      </c>
      <c r="S179" s="87">
        <v>0</v>
      </c>
      <c r="T179" s="87">
        <f>C179+D179</f>
        <v>0</v>
      </c>
      <c r="U179" s="87">
        <v>0</v>
      </c>
      <c r="V179" s="191"/>
    </row>
    <row r="180" spans="1:22" ht="16.899999999999999" customHeight="1">
      <c r="A180" s="86">
        <v>21605</v>
      </c>
      <c r="B180" s="86" t="s">
        <v>559</v>
      </c>
      <c r="C180" s="87">
        <v>0</v>
      </c>
      <c r="D180" s="87">
        <f>SUM(E180:S180)</f>
        <v>100</v>
      </c>
      <c r="E180" s="87">
        <v>0</v>
      </c>
      <c r="F180" s="190">
        <v>0</v>
      </c>
      <c r="G180" s="87">
        <v>100</v>
      </c>
      <c r="H180" s="190">
        <v>0</v>
      </c>
      <c r="I180" s="87">
        <v>0</v>
      </c>
      <c r="J180" s="87">
        <v>0</v>
      </c>
      <c r="K180" s="87">
        <v>0</v>
      </c>
      <c r="L180" s="190">
        <v>0</v>
      </c>
      <c r="M180" s="87">
        <v>0</v>
      </c>
      <c r="N180" s="87">
        <v>0</v>
      </c>
      <c r="O180" s="87">
        <v>0</v>
      </c>
      <c r="P180" s="87">
        <v>0</v>
      </c>
      <c r="Q180" s="87">
        <v>0</v>
      </c>
      <c r="R180" s="87">
        <v>0</v>
      </c>
      <c r="S180" s="87">
        <v>0</v>
      </c>
      <c r="T180" s="87">
        <f>C180+D180</f>
        <v>100</v>
      </c>
      <c r="U180" s="87">
        <v>100</v>
      </c>
      <c r="V180" s="191">
        <f>U180/T180*100</f>
        <v>100</v>
      </c>
    </row>
    <row r="181" spans="1:22" ht="16.899999999999999" customHeight="1">
      <c r="A181" s="86">
        <v>21606</v>
      </c>
      <c r="B181" s="86" t="s">
        <v>560</v>
      </c>
      <c r="C181" s="87">
        <v>0</v>
      </c>
      <c r="D181" s="87">
        <f>SUM(E181:S181)</f>
        <v>150</v>
      </c>
      <c r="E181" s="87">
        <v>0</v>
      </c>
      <c r="F181" s="190">
        <v>0</v>
      </c>
      <c r="G181" s="87">
        <v>150</v>
      </c>
      <c r="H181" s="190">
        <v>0</v>
      </c>
      <c r="I181" s="87">
        <v>0</v>
      </c>
      <c r="J181" s="87">
        <v>0</v>
      </c>
      <c r="K181" s="87">
        <v>0</v>
      </c>
      <c r="L181" s="190">
        <v>0</v>
      </c>
      <c r="M181" s="87">
        <v>0</v>
      </c>
      <c r="N181" s="87">
        <v>0</v>
      </c>
      <c r="O181" s="87">
        <v>0</v>
      </c>
      <c r="P181" s="87">
        <v>0</v>
      </c>
      <c r="Q181" s="87">
        <v>0</v>
      </c>
      <c r="R181" s="87">
        <v>0</v>
      </c>
      <c r="S181" s="87">
        <v>0</v>
      </c>
      <c r="T181" s="87">
        <f>C181+D181</f>
        <v>150</v>
      </c>
      <c r="U181" s="87">
        <v>0</v>
      </c>
      <c r="V181" s="191">
        <f>U181/T181*100</f>
        <v>0</v>
      </c>
    </row>
    <row r="182" spans="1:22" ht="16.899999999999999" customHeight="1">
      <c r="A182" s="86">
        <v>21699</v>
      </c>
      <c r="B182" s="86" t="s">
        <v>931</v>
      </c>
      <c r="C182" s="87">
        <v>0</v>
      </c>
      <c r="D182" s="87">
        <f>SUM(E182:S182)</f>
        <v>0</v>
      </c>
      <c r="E182" s="87">
        <v>0</v>
      </c>
      <c r="F182" s="190">
        <v>0</v>
      </c>
      <c r="G182" s="87">
        <v>0</v>
      </c>
      <c r="H182" s="190">
        <v>0</v>
      </c>
      <c r="I182" s="87">
        <v>0</v>
      </c>
      <c r="J182" s="87">
        <v>0</v>
      </c>
      <c r="K182" s="87">
        <v>0</v>
      </c>
      <c r="L182" s="190">
        <v>0</v>
      </c>
      <c r="M182" s="87">
        <v>0</v>
      </c>
      <c r="N182" s="87">
        <v>0</v>
      </c>
      <c r="O182" s="87">
        <v>0</v>
      </c>
      <c r="P182" s="87">
        <v>0</v>
      </c>
      <c r="Q182" s="87">
        <v>0</v>
      </c>
      <c r="R182" s="87">
        <v>0</v>
      </c>
      <c r="S182" s="87">
        <v>0</v>
      </c>
      <c r="T182" s="87">
        <f>C182+D182</f>
        <v>0</v>
      </c>
      <c r="U182" s="87">
        <v>0</v>
      </c>
      <c r="V182" s="191"/>
    </row>
    <row r="183" spans="1:22" ht="16.899999999999999" customHeight="1">
      <c r="A183" s="86">
        <v>217</v>
      </c>
      <c r="B183" s="90" t="s">
        <v>561</v>
      </c>
      <c r="C183" s="87">
        <f t="shared" ref="C183:T183" si="40">SUM(C184:C188)</f>
        <v>0</v>
      </c>
      <c r="D183" s="87">
        <f t="shared" si="40"/>
        <v>0</v>
      </c>
      <c r="E183" s="87">
        <f t="shared" si="40"/>
        <v>0</v>
      </c>
      <c r="F183" s="190">
        <f t="shared" si="40"/>
        <v>0</v>
      </c>
      <c r="G183" s="87">
        <f t="shared" si="40"/>
        <v>0</v>
      </c>
      <c r="H183" s="190">
        <f t="shared" si="40"/>
        <v>0</v>
      </c>
      <c r="I183" s="87">
        <f t="shared" si="40"/>
        <v>0</v>
      </c>
      <c r="J183" s="87">
        <f t="shared" si="40"/>
        <v>0</v>
      </c>
      <c r="K183" s="87">
        <f t="shared" si="40"/>
        <v>0</v>
      </c>
      <c r="L183" s="190">
        <f t="shared" si="40"/>
        <v>0</v>
      </c>
      <c r="M183" s="87">
        <f t="shared" si="40"/>
        <v>0</v>
      </c>
      <c r="N183" s="87">
        <f t="shared" si="40"/>
        <v>0</v>
      </c>
      <c r="O183" s="87">
        <f t="shared" si="40"/>
        <v>0</v>
      </c>
      <c r="P183" s="87">
        <f t="shared" si="40"/>
        <v>0</v>
      </c>
      <c r="Q183" s="87">
        <f t="shared" si="40"/>
        <v>0</v>
      </c>
      <c r="R183" s="87">
        <f t="shared" si="40"/>
        <v>0</v>
      </c>
      <c r="S183" s="87">
        <f t="shared" si="40"/>
        <v>0</v>
      </c>
      <c r="T183" s="87">
        <f t="shared" si="40"/>
        <v>0</v>
      </c>
      <c r="U183" s="87">
        <v>0</v>
      </c>
      <c r="V183" s="191"/>
    </row>
    <row r="184" spans="1:22" ht="16.899999999999999" customHeight="1">
      <c r="A184" s="86">
        <v>21701</v>
      </c>
      <c r="B184" s="86" t="s">
        <v>562</v>
      </c>
      <c r="C184" s="87">
        <v>0</v>
      </c>
      <c r="D184" s="87">
        <f>SUM(E184:S184)</f>
        <v>0</v>
      </c>
      <c r="E184" s="87">
        <v>0</v>
      </c>
      <c r="F184" s="190">
        <v>0</v>
      </c>
      <c r="G184" s="87">
        <v>0</v>
      </c>
      <c r="H184" s="190">
        <v>0</v>
      </c>
      <c r="I184" s="87">
        <v>0</v>
      </c>
      <c r="J184" s="87">
        <v>0</v>
      </c>
      <c r="K184" s="87">
        <v>0</v>
      </c>
      <c r="L184" s="190">
        <v>0</v>
      </c>
      <c r="M184" s="87">
        <v>0</v>
      </c>
      <c r="N184" s="87">
        <v>0</v>
      </c>
      <c r="O184" s="87">
        <v>0</v>
      </c>
      <c r="P184" s="87">
        <v>0</v>
      </c>
      <c r="Q184" s="87">
        <v>0</v>
      </c>
      <c r="R184" s="87">
        <v>0</v>
      </c>
      <c r="S184" s="87">
        <v>0</v>
      </c>
      <c r="T184" s="87">
        <f>C184+D184</f>
        <v>0</v>
      </c>
      <c r="U184" s="87">
        <v>0</v>
      </c>
      <c r="V184" s="191"/>
    </row>
    <row r="185" spans="1:22" ht="16.899999999999999" customHeight="1">
      <c r="A185" s="86">
        <v>21702</v>
      </c>
      <c r="B185" s="86" t="s">
        <v>563</v>
      </c>
      <c r="C185" s="87">
        <v>0</v>
      </c>
      <c r="D185" s="87">
        <f>SUM(E185:S185)</f>
        <v>0</v>
      </c>
      <c r="E185" s="87">
        <v>0</v>
      </c>
      <c r="F185" s="190">
        <v>0</v>
      </c>
      <c r="G185" s="87">
        <v>0</v>
      </c>
      <c r="H185" s="190">
        <v>0</v>
      </c>
      <c r="I185" s="87">
        <v>0</v>
      </c>
      <c r="J185" s="87">
        <v>0</v>
      </c>
      <c r="K185" s="87">
        <v>0</v>
      </c>
      <c r="L185" s="190">
        <v>0</v>
      </c>
      <c r="M185" s="87">
        <v>0</v>
      </c>
      <c r="N185" s="87">
        <v>0</v>
      </c>
      <c r="O185" s="87">
        <v>0</v>
      </c>
      <c r="P185" s="87">
        <v>0</v>
      </c>
      <c r="Q185" s="87">
        <v>0</v>
      </c>
      <c r="R185" s="87">
        <v>0</v>
      </c>
      <c r="S185" s="87">
        <v>0</v>
      </c>
      <c r="T185" s="87">
        <f>C185+D185</f>
        <v>0</v>
      </c>
      <c r="U185" s="87">
        <v>0</v>
      </c>
      <c r="V185" s="191"/>
    </row>
    <row r="186" spans="1:22" ht="16.899999999999999" customHeight="1">
      <c r="A186" s="86">
        <v>21703</v>
      </c>
      <c r="B186" s="86" t="s">
        <v>564</v>
      </c>
      <c r="C186" s="87">
        <v>0</v>
      </c>
      <c r="D186" s="87">
        <f>SUM(E186:S186)</f>
        <v>0</v>
      </c>
      <c r="E186" s="87">
        <v>0</v>
      </c>
      <c r="F186" s="190">
        <v>0</v>
      </c>
      <c r="G186" s="87">
        <v>0</v>
      </c>
      <c r="H186" s="190">
        <v>0</v>
      </c>
      <c r="I186" s="87">
        <v>0</v>
      </c>
      <c r="J186" s="87">
        <v>0</v>
      </c>
      <c r="K186" s="87">
        <v>0</v>
      </c>
      <c r="L186" s="190">
        <v>0</v>
      </c>
      <c r="M186" s="87">
        <v>0</v>
      </c>
      <c r="N186" s="87">
        <v>0</v>
      </c>
      <c r="O186" s="87">
        <v>0</v>
      </c>
      <c r="P186" s="87">
        <v>0</v>
      </c>
      <c r="Q186" s="87">
        <v>0</v>
      </c>
      <c r="R186" s="87">
        <v>0</v>
      </c>
      <c r="S186" s="87">
        <v>0</v>
      </c>
      <c r="T186" s="87">
        <f>C186+D186</f>
        <v>0</v>
      </c>
      <c r="U186" s="87">
        <v>0</v>
      </c>
      <c r="V186" s="191"/>
    </row>
    <row r="187" spans="1:22" ht="16.899999999999999" customHeight="1">
      <c r="A187" s="86">
        <v>21704</v>
      </c>
      <c r="B187" s="86" t="s">
        <v>565</v>
      </c>
      <c r="C187" s="87">
        <v>0</v>
      </c>
      <c r="D187" s="87">
        <f>SUM(E187:S187)</f>
        <v>0</v>
      </c>
      <c r="E187" s="87">
        <v>0</v>
      </c>
      <c r="F187" s="190">
        <v>0</v>
      </c>
      <c r="G187" s="87">
        <v>0</v>
      </c>
      <c r="H187" s="190">
        <v>0</v>
      </c>
      <c r="I187" s="87">
        <v>0</v>
      </c>
      <c r="J187" s="87">
        <v>0</v>
      </c>
      <c r="K187" s="87">
        <v>0</v>
      </c>
      <c r="L187" s="190">
        <v>0</v>
      </c>
      <c r="M187" s="87">
        <v>0</v>
      </c>
      <c r="N187" s="87">
        <v>0</v>
      </c>
      <c r="O187" s="87">
        <v>0</v>
      </c>
      <c r="P187" s="87">
        <v>0</v>
      </c>
      <c r="Q187" s="87">
        <v>0</v>
      </c>
      <c r="R187" s="87">
        <v>0</v>
      </c>
      <c r="S187" s="87">
        <v>0</v>
      </c>
      <c r="T187" s="87">
        <f>C187+D187</f>
        <v>0</v>
      </c>
      <c r="U187" s="87">
        <v>0</v>
      </c>
      <c r="V187" s="191"/>
    </row>
    <row r="188" spans="1:22" ht="16.899999999999999" customHeight="1">
      <c r="A188" s="86">
        <v>21799</v>
      </c>
      <c r="B188" s="86" t="s">
        <v>932</v>
      </c>
      <c r="C188" s="87">
        <v>0</v>
      </c>
      <c r="D188" s="87">
        <f>SUM(E188:S188)</f>
        <v>0</v>
      </c>
      <c r="E188" s="87">
        <v>0</v>
      </c>
      <c r="F188" s="190">
        <v>0</v>
      </c>
      <c r="G188" s="87">
        <v>0</v>
      </c>
      <c r="H188" s="190">
        <v>0</v>
      </c>
      <c r="I188" s="87">
        <v>0</v>
      </c>
      <c r="J188" s="87">
        <v>0</v>
      </c>
      <c r="K188" s="87">
        <v>0</v>
      </c>
      <c r="L188" s="190">
        <v>0</v>
      </c>
      <c r="M188" s="87">
        <v>0</v>
      </c>
      <c r="N188" s="87">
        <v>0</v>
      </c>
      <c r="O188" s="87">
        <v>0</v>
      </c>
      <c r="P188" s="87">
        <v>0</v>
      </c>
      <c r="Q188" s="87">
        <v>0</v>
      </c>
      <c r="R188" s="87">
        <v>0</v>
      </c>
      <c r="S188" s="87">
        <v>0</v>
      </c>
      <c r="T188" s="87">
        <f>C188+D188</f>
        <v>0</v>
      </c>
      <c r="U188" s="87">
        <v>0</v>
      </c>
      <c r="V188" s="191"/>
    </row>
    <row r="189" spans="1:22" ht="16.899999999999999" customHeight="1">
      <c r="A189" s="86">
        <v>219</v>
      </c>
      <c r="B189" s="90" t="s">
        <v>566</v>
      </c>
      <c r="C189" s="87">
        <f t="shared" ref="C189:T189" si="41">SUM(C190:C198)</f>
        <v>0</v>
      </c>
      <c r="D189" s="87">
        <f t="shared" si="41"/>
        <v>0</v>
      </c>
      <c r="E189" s="87">
        <f t="shared" si="41"/>
        <v>0</v>
      </c>
      <c r="F189" s="190">
        <f t="shared" si="41"/>
        <v>0</v>
      </c>
      <c r="G189" s="87">
        <f t="shared" si="41"/>
        <v>0</v>
      </c>
      <c r="H189" s="190">
        <f t="shared" si="41"/>
        <v>0</v>
      </c>
      <c r="I189" s="87">
        <f t="shared" si="41"/>
        <v>0</v>
      </c>
      <c r="J189" s="87">
        <f t="shared" si="41"/>
        <v>0</v>
      </c>
      <c r="K189" s="87">
        <f t="shared" si="41"/>
        <v>0</v>
      </c>
      <c r="L189" s="190">
        <f t="shared" si="41"/>
        <v>0</v>
      </c>
      <c r="M189" s="87">
        <f t="shared" si="41"/>
        <v>0</v>
      </c>
      <c r="N189" s="87">
        <f t="shared" si="41"/>
        <v>0</v>
      </c>
      <c r="O189" s="87">
        <f t="shared" si="41"/>
        <v>0</v>
      </c>
      <c r="P189" s="87">
        <f t="shared" si="41"/>
        <v>0</v>
      </c>
      <c r="Q189" s="87">
        <f t="shared" si="41"/>
        <v>0</v>
      </c>
      <c r="R189" s="87">
        <f t="shared" si="41"/>
        <v>0</v>
      </c>
      <c r="S189" s="87">
        <f t="shared" si="41"/>
        <v>0</v>
      </c>
      <c r="T189" s="87">
        <f t="shared" si="41"/>
        <v>0</v>
      </c>
      <c r="U189" s="87">
        <v>0</v>
      </c>
      <c r="V189" s="191"/>
    </row>
    <row r="190" spans="1:22" ht="16.899999999999999" customHeight="1">
      <c r="A190" s="86">
        <v>21901</v>
      </c>
      <c r="B190" s="86" t="s">
        <v>567</v>
      </c>
      <c r="C190" s="87">
        <v>0</v>
      </c>
      <c r="D190" s="87">
        <f t="shared" ref="D190:D198" si="42">SUM(E190:S190)</f>
        <v>0</v>
      </c>
      <c r="E190" s="87">
        <v>0</v>
      </c>
      <c r="F190" s="190">
        <v>0</v>
      </c>
      <c r="G190" s="87">
        <v>0</v>
      </c>
      <c r="H190" s="190">
        <v>0</v>
      </c>
      <c r="I190" s="87">
        <v>0</v>
      </c>
      <c r="J190" s="87">
        <v>0</v>
      </c>
      <c r="K190" s="87">
        <v>0</v>
      </c>
      <c r="L190" s="190">
        <v>0</v>
      </c>
      <c r="M190" s="87">
        <v>0</v>
      </c>
      <c r="N190" s="87">
        <v>0</v>
      </c>
      <c r="O190" s="87">
        <v>0</v>
      </c>
      <c r="P190" s="87">
        <v>0</v>
      </c>
      <c r="Q190" s="87">
        <v>0</v>
      </c>
      <c r="R190" s="87">
        <v>0</v>
      </c>
      <c r="S190" s="87">
        <v>0</v>
      </c>
      <c r="T190" s="87">
        <f t="shared" ref="T190:T198" si="43">C190+D190</f>
        <v>0</v>
      </c>
      <c r="U190" s="87">
        <v>0</v>
      </c>
      <c r="V190" s="191"/>
    </row>
    <row r="191" spans="1:22" ht="16.899999999999999" customHeight="1">
      <c r="A191" s="86">
        <v>21902</v>
      </c>
      <c r="B191" s="86" t="s">
        <v>568</v>
      </c>
      <c r="C191" s="87">
        <v>0</v>
      </c>
      <c r="D191" s="87">
        <f t="shared" si="42"/>
        <v>0</v>
      </c>
      <c r="E191" s="87">
        <v>0</v>
      </c>
      <c r="F191" s="190">
        <v>0</v>
      </c>
      <c r="G191" s="87">
        <v>0</v>
      </c>
      <c r="H191" s="190">
        <v>0</v>
      </c>
      <c r="I191" s="87">
        <v>0</v>
      </c>
      <c r="J191" s="87">
        <v>0</v>
      </c>
      <c r="K191" s="87">
        <v>0</v>
      </c>
      <c r="L191" s="190">
        <v>0</v>
      </c>
      <c r="M191" s="87">
        <v>0</v>
      </c>
      <c r="N191" s="87">
        <v>0</v>
      </c>
      <c r="O191" s="87">
        <v>0</v>
      </c>
      <c r="P191" s="87">
        <v>0</v>
      </c>
      <c r="Q191" s="87">
        <v>0</v>
      </c>
      <c r="R191" s="87">
        <v>0</v>
      </c>
      <c r="S191" s="87">
        <v>0</v>
      </c>
      <c r="T191" s="87">
        <f t="shared" si="43"/>
        <v>0</v>
      </c>
      <c r="U191" s="87">
        <v>0</v>
      </c>
      <c r="V191" s="191"/>
    </row>
    <row r="192" spans="1:22" ht="16.899999999999999" customHeight="1">
      <c r="A192" s="86">
        <v>21903</v>
      </c>
      <c r="B192" s="86" t="s">
        <v>569</v>
      </c>
      <c r="C192" s="87">
        <v>0</v>
      </c>
      <c r="D192" s="87">
        <f t="shared" si="42"/>
        <v>0</v>
      </c>
      <c r="E192" s="87">
        <v>0</v>
      </c>
      <c r="F192" s="190">
        <v>0</v>
      </c>
      <c r="G192" s="87">
        <v>0</v>
      </c>
      <c r="H192" s="190">
        <v>0</v>
      </c>
      <c r="I192" s="87">
        <v>0</v>
      </c>
      <c r="J192" s="87">
        <v>0</v>
      </c>
      <c r="K192" s="87">
        <v>0</v>
      </c>
      <c r="L192" s="190">
        <v>0</v>
      </c>
      <c r="M192" s="87">
        <v>0</v>
      </c>
      <c r="N192" s="87">
        <v>0</v>
      </c>
      <c r="O192" s="87">
        <v>0</v>
      </c>
      <c r="P192" s="87">
        <v>0</v>
      </c>
      <c r="Q192" s="87">
        <v>0</v>
      </c>
      <c r="R192" s="87">
        <v>0</v>
      </c>
      <c r="S192" s="87">
        <v>0</v>
      </c>
      <c r="T192" s="87">
        <f t="shared" si="43"/>
        <v>0</v>
      </c>
      <c r="U192" s="87">
        <v>0</v>
      </c>
      <c r="V192" s="191"/>
    </row>
    <row r="193" spans="1:22" ht="16.899999999999999" customHeight="1">
      <c r="A193" s="86">
        <v>21904</v>
      </c>
      <c r="B193" s="86" t="s">
        <v>570</v>
      </c>
      <c r="C193" s="87">
        <v>0</v>
      </c>
      <c r="D193" s="87">
        <f t="shared" si="42"/>
        <v>0</v>
      </c>
      <c r="E193" s="87">
        <v>0</v>
      </c>
      <c r="F193" s="190">
        <v>0</v>
      </c>
      <c r="G193" s="87">
        <v>0</v>
      </c>
      <c r="H193" s="190">
        <v>0</v>
      </c>
      <c r="I193" s="87">
        <v>0</v>
      </c>
      <c r="J193" s="87">
        <v>0</v>
      </c>
      <c r="K193" s="87">
        <v>0</v>
      </c>
      <c r="L193" s="190">
        <v>0</v>
      </c>
      <c r="M193" s="87">
        <v>0</v>
      </c>
      <c r="N193" s="87">
        <v>0</v>
      </c>
      <c r="O193" s="87">
        <v>0</v>
      </c>
      <c r="P193" s="87">
        <v>0</v>
      </c>
      <c r="Q193" s="87">
        <v>0</v>
      </c>
      <c r="R193" s="87">
        <v>0</v>
      </c>
      <c r="S193" s="87">
        <v>0</v>
      </c>
      <c r="T193" s="87">
        <f t="shared" si="43"/>
        <v>0</v>
      </c>
      <c r="U193" s="87">
        <v>0</v>
      </c>
      <c r="V193" s="191"/>
    </row>
    <row r="194" spans="1:22" ht="16.899999999999999" customHeight="1">
      <c r="A194" s="86">
        <v>21905</v>
      </c>
      <c r="B194" s="86" t="s">
        <v>571</v>
      </c>
      <c r="C194" s="87">
        <v>0</v>
      </c>
      <c r="D194" s="87">
        <f t="shared" si="42"/>
        <v>0</v>
      </c>
      <c r="E194" s="87">
        <v>0</v>
      </c>
      <c r="F194" s="190">
        <v>0</v>
      </c>
      <c r="G194" s="87">
        <v>0</v>
      </c>
      <c r="H194" s="190">
        <v>0</v>
      </c>
      <c r="I194" s="87">
        <v>0</v>
      </c>
      <c r="J194" s="87">
        <v>0</v>
      </c>
      <c r="K194" s="87">
        <v>0</v>
      </c>
      <c r="L194" s="190">
        <v>0</v>
      </c>
      <c r="M194" s="87">
        <v>0</v>
      </c>
      <c r="N194" s="87">
        <v>0</v>
      </c>
      <c r="O194" s="87">
        <v>0</v>
      </c>
      <c r="P194" s="87">
        <v>0</v>
      </c>
      <c r="Q194" s="87">
        <v>0</v>
      </c>
      <c r="R194" s="87">
        <v>0</v>
      </c>
      <c r="S194" s="87">
        <v>0</v>
      </c>
      <c r="T194" s="87">
        <f t="shared" si="43"/>
        <v>0</v>
      </c>
      <c r="U194" s="87">
        <v>0</v>
      </c>
      <c r="V194" s="191"/>
    </row>
    <row r="195" spans="1:22" ht="16.899999999999999" customHeight="1">
      <c r="A195" s="86">
        <v>21906</v>
      </c>
      <c r="B195" s="86" t="s">
        <v>533</v>
      </c>
      <c r="C195" s="87">
        <v>0</v>
      </c>
      <c r="D195" s="87">
        <f t="shared" si="42"/>
        <v>0</v>
      </c>
      <c r="E195" s="87">
        <v>0</v>
      </c>
      <c r="F195" s="190">
        <v>0</v>
      </c>
      <c r="G195" s="87">
        <v>0</v>
      </c>
      <c r="H195" s="190">
        <v>0</v>
      </c>
      <c r="I195" s="87">
        <v>0</v>
      </c>
      <c r="J195" s="87">
        <v>0</v>
      </c>
      <c r="K195" s="87">
        <v>0</v>
      </c>
      <c r="L195" s="190">
        <v>0</v>
      </c>
      <c r="M195" s="87">
        <v>0</v>
      </c>
      <c r="N195" s="87">
        <v>0</v>
      </c>
      <c r="O195" s="87">
        <v>0</v>
      </c>
      <c r="P195" s="87">
        <v>0</v>
      </c>
      <c r="Q195" s="87">
        <v>0</v>
      </c>
      <c r="R195" s="87">
        <v>0</v>
      </c>
      <c r="S195" s="87">
        <v>0</v>
      </c>
      <c r="T195" s="87">
        <f t="shared" si="43"/>
        <v>0</v>
      </c>
      <c r="U195" s="87">
        <v>0</v>
      </c>
      <c r="V195" s="191"/>
    </row>
    <row r="196" spans="1:22" ht="16.899999999999999" customHeight="1">
      <c r="A196" s="86">
        <v>21907</v>
      </c>
      <c r="B196" s="86" t="s">
        <v>572</v>
      </c>
      <c r="C196" s="87">
        <v>0</v>
      </c>
      <c r="D196" s="87">
        <f t="shared" si="42"/>
        <v>0</v>
      </c>
      <c r="E196" s="87">
        <v>0</v>
      </c>
      <c r="F196" s="190">
        <v>0</v>
      </c>
      <c r="G196" s="87">
        <v>0</v>
      </c>
      <c r="H196" s="190">
        <v>0</v>
      </c>
      <c r="I196" s="87">
        <v>0</v>
      </c>
      <c r="J196" s="87">
        <v>0</v>
      </c>
      <c r="K196" s="87">
        <v>0</v>
      </c>
      <c r="L196" s="190">
        <v>0</v>
      </c>
      <c r="M196" s="87">
        <v>0</v>
      </c>
      <c r="N196" s="87">
        <v>0</v>
      </c>
      <c r="O196" s="87">
        <v>0</v>
      </c>
      <c r="P196" s="87">
        <v>0</v>
      </c>
      <c r="Q196" s="87">
        <v>0</v>
      </c>
      <c r="R196" s="87">
        <v>0</v>
      </c>
      <c r="S196" s="87">
        <v>0</v>
      </c>
      <c r="T196" s="87">
        <f t="shared" si="43"/>
        <v>0</v>
      </c>
      <c r="U196" s="87">
        <v>0</v>
      </c>
      <c r="V196" s="191"/>
    </row>
    <row r="197" spans="1:22" ht="16.899999999999999" customHeight="1">
      <c r="A197" s="86">
        <v>21908</v>
      </c>
      <c r="B197" s="86" t="s">
        <v>573</v>
      </c>
      <c r="C197" s="87">
        <v>0</v>
      </c>
      <c r="D197" s="87">
        <f t="shared" si="42"/>
        <v>0</v>
      </c>
      <c r="E197" s="87">
        <v>0</v>
      </c>
      <c r="F197" s="190">
        <v>0</v>
      </c>
      <c r="G197" s="87">
        <v>0</v>
      </c>
      <c r="H197" s="190">
        <v>0</v>
      </c>
      <c r="I197" s="87">
        <v>0</v>
      </c>
      <c r="J197" s="87">
        <v>0</v>
      </c>
      <c r="K197" s="87">
        <v>0</v>
      </c>
      <c r="L197" s="190">
        <v>0</v>
      </c>
      <c r="M197" s="87">
        <v>0</v>
      </c>
      <c r="N197" s="87">
        <v>0</v>
      </c>
      <c r="O197" s="87">
        <v>0</v>
      </c>
      <c r="P197" s="87">
        <v>0</v>
      </c>
      <c r="Q197" s="87">
        <v>0</v>
      </c>
      <c r="R197" s="87">
        <v>0</v>
      </c>
      <c r="S197" s="87">
        <v>0</v>
      </c>
      <c r="T197" s="87">
        <f t="shared" si="43"/>
        <v>0</v>
      </c>
      <c r="U197" s="87">
        <v>0</v>
      </c>
      <c r="V197" s="191"/>
    </row>
    <row r="198" spans="1:22" ht="16.899999999999999" customHeight="1">
      <c r="A198" s="86">
        <v>21999</v>
      </c>
      <c r="B198" s="86" t="s">
        <v>574</v>
      </c>
      <c r="C198" s="87">
        <v>0</v>
      </c>
      <c r="D198" s="87">
        <f t="shared" si="42"/>
        <v>0</v>
      </c>
      <c r="E198" s="87">
        <v>0</v>
      </c>
      <c r="F198" s="190">
        <v>0</v>
      </c>
      <c r="G198" s="87">
        <v>0</v>
      </c>
      <c r="H198" s="190">
        <v>0</v>
      </c>
      <c r="I198" s="87">
        <v>0</v>
      </c>
      <c r="J198" s="87">
        <v>0</v>
      </c>
      <c r="K198" s="87">
        <v>0</v>
      </c>
      <c r="L198" s="190">
        <v>0</v>
      </c>
      <c r="M198" s="87">
        <v>0</v>
      </c>
      <c r="N198" s="87">
        <v>0</v>
      </c>
      <c r="O198" s="87">
        <v>0</v>
      </c>
      <c r="P198" s="87">
        <v>0</v>
      </c>
      <c r="Q198" s="87">
        <v>0</v>
      </c>
      <c r="R198" s="87">
        <v>0</v>
      </c>
      <c r="S198" s="87">
        <v>0</v>
      </c>
      <c r="T198" s="87">
        <f t="shared" si="43"/>
        <v>0</v>
      </c>
      <c r="U198" s="87">
        <v>0</v>
      </c>
      <c r="V198" s="191"/>
    </row>
    <row r="199" spans="1:22" ht="16.899999999999999" customHeight="1">
      <c r="A199" s="86">
        <v>220</v>
      </c>
      <c r="B199" s="90" t="s">
        <v>575</v>
      </c>
      <c r="C199" s="87">
        <f t="shared" ref="C199:T199" si="44">SUM(C200:C205)</f>
        <v>0</v>
      </c>
      <c r="D199" s="87">
        <f t="shared" si="44"/>
        <v>0</v>
      </c>
      <c r="E199" s="87">
        <f t="shared" si="44"/>
        <v>0</v>
      </c>
      <c r="F199" s="190">
        <f t="shared" si="44"/>
        <v>0</v>
      </c>
      <c r="G199" s="87">
        <f t="shared" si="44"/>
        <v>0</v>
      </c>
      <c r="H199" s="190">
        <f t="shared" si="44"/>
        <v>0</v>
      </c>
      <c r="I199" s="87">
        <f t="shared" si="44"/>
        <v>0</v>
      </c>
      <c r="J199" s="87">
        <f t="shared" si="44"/>
        <v>0</v>
      </c>
      <c r="K199" s="87">
        <f t="shared" si="44"/>
        <v>0</v>
      </c>
      <c r="L199" s="190">
        <f t="shared" si="44"/>
        <v>0</v>
      </c>
      <c r="M199" s="87">
        <f t="shared" si="44"/>
        <v>0</v>
      </c>
      <c r="N199" s="87">
        <f t="shared" si="44"/>
        <v>0</v>
      </c>
      <c r="O199" s="87">
        <f t="shared" si="44"/>
        <v>0</v>
      </c>
      <c r="P199" s="87">
        <f t="shared" si="44"/>
        <v>0</v>
      </c>
      <c r="Q199" s="87">
        <f t="shared" si="44"/>
        <v>0</v>
      </c>
      <c r="R199" s="87">
        <f t="shared" si="44"/>
        <v>0</v>
      </c>
      <c r="S199" s="87">
        <f t="shared" si="44"/>
        <v>0</v>
      </c>
      <c r="T199" s="87">
        <f t="shared" si="44"/>
        <v>0</v>
      </c>
      <c r="U199" s="87">
        <v>0</v>
      </c>
      <c r="V199" s="191"/>
    </row>
    <row r="200" spans="1:22" ht="16.899999999999999" customHeight="1">
      <c r="A200" s="86">
        <v>22001</v>
      </c>
      <c r="B200" s="86" t="s">
        <v>576</v>
      </c>
      <c r="C200" s="87">
        <v>0</v>
      </c>
      <c r="D200" s="87">
        <f t="shared" ref="D200:D205" si="45">SUM(E200:S200)</f>
        <v>0</v>
      </c>
      <c r="E200" s="87">
        <v>0</v>
      </c>
      <c r="F200" s="190">
        <v>0</v>
      </c>
      <c r="G200" s="87">
        <v>0</v>
      </c>
      <c r="H200" s="190">
        <v>0</v>
      </c>
      <c r="I200" s="87">
        <v>0</v>
      </c>
      <c r="J200" s="87">
        <v>0</v>
      </c>
      <c r="K200" s="87">
        <v>0</v>
      </c>
      <c r="L200" s="190">
        <v>0</v>
      </c>
      <c r="M200" s="87">
        <v>0</v>
      </c>
      <c r="N200" s="87">
        <v>0</v>
      </c>
      <c r="O200" s="87">
        <v>0</v>
      </c>
      <c r="P200" s="87">
        <v>0</v>
      </c>
      <c r="Q200" s="87">
        <v>0</v>
      </c>
      <c r="R200" s="87">
        <v>0</v>
      </c>
      <c r="S200" s="87">
        <v>0</v>
      </c>
      <c r="T200" s="87">
        <f t="shared" ref="T200:T205" si="46">C200+D200</f>
        <v>0</v>
      </c>
      <c r="U200" s="87">
        <v>0</v>
      </c>
      <c r="V200" s="191"/>
    </row>
    <row r="201" spans="1:22" ht="16.899999999999999" customHeight="1">
      <c r="A201" s="86">
        <v>22002</v>
      </c>
      <c r="B201" s="86" t="s">
        <v>577</v>
      </c>
      <c r="C201" s="87">
        <v>0</v>
      </c>
      <c r="D201" s="87">
        <f t="shared" si="45"/>
        <v>0</v>
      </c>
      <c r="E201" s="87">
        <v>0</v>
      </c>
      <c r="F201" s="190">
        <v>0</v>
      </c>
      <c r="G201" s="87">
        <v>0</v>
      </c>
      <c r="H201" s="190">
        <v>0</v>
      </c>
      <c r="I201" s="87">
        <v>0</v>
      </c>
      <c r="J201" s="87">
        <v>0</v>
      </c>
      <c r="K201" s="87">
        <v>0</v>
      </c>
      <c r="L201" s="190">
        <v>0</v>
      </c>
      <c r="M201" s="87">
        <v>0</v>
      </c>
      <c r="N201" s="87">
        <v>0</v>
      </c>
      <c r="O201" s="87">
        <v>0</v>
      </c>
      <c r="P201" s="87">
        <v>0</v>
      </c>
      <c r="Q201" s="87">
        <v>0</v>
      </c>
      <c r="R201" s="87">
        <v>0</v>
      </c>
      <c r="S201" s="87">
        <v>0</v>
      </c>
      <c r="T201" s="87">
        <f t="shared" si="46"/>
        <v>0</v>
      </c>
      <c r="U201" s="87">
        <v>0</v>
      </c>
      <c r="V201" s="191"/>
    </row>
    <row r="202" spans="1:22" ht="16.899999999999999" customHeight="1">
      <c r="A202" s="86">
        <v>22003</v>
      </c>
      <c r="B202" s="86" t="s">
        <v>578</v>
      </c>
      <c r="C202" s="87">
        <v>0</v>
      </c>
      <c r="D202" s="87">
        <f t="shared" si="45"/>
        <v>0</v>
      </c>
      <c r="E202" s="87">
        <v>0</v>
      </c>
      <c r="F202" s="190">
        <v>0</v>
      </c>
      <c r="G202" s="87">
        <v>0</v>
      </c>
      <c r="H202" s="190">
        <v>0</v>
      </c>
      <c r="I202" s="87">
        <v>0</v>
      </c>
      <c r="J202" s="87">
        <v>0</v>
      </c>
      <c r="K202" s="87">
        <v>0</v>
      </c>
      <c r="L202" s="190">
        <v>0</v>
      </c>
      <c r="M202" s="87">
        <v>0</v>
      </c>
      <c r="N202" s="87">
        <v>0</v>
      </c>
      <c r="O202" s="87">
        <v>0</v>
      </c>
      <c r="P202" s="87">
        <v>0</v>
      </c>
      <c r="Q202" s="87">
        <v>0</v>
      </c>
      <c r="R202" s="87">
        <v>0</v>
      </c>
      <c r="S202" s="87">
        <v>0</v>
      </c>
      <c r="T202" s="87">
        <f t="shared" si="46"/>
        <v>0</v>
      </c>
      <c r="U202" s="87">
        <v>0</v>
      </c>
      <c r="V202" s="191"/>
    </row>
    <row r="203" spans="1:22" ht="16.899999999999999" customHeight="1">
      <c r="A203" s="86">
        <v>22004</v>
      </c>
      <c r="B203" s="86" t="s">
        <v>579</v>
      </c>
      <c r="C203" s="87">
        <v>0</v>
      </c>
      <c r="D203" s="87">
        <f t="shared" si="45"/>
        <v>0</v>
      </c>
      <c r="E203" s="87">
        <v>0</v>
      </c>
      <c r="F203" s="190">
        <v>0</v>
      </c>
      <c r="G203" s="87">
        <v>0</v>
      </c>
      <c r="H203" s="190">
        <v>0</v>
      </c>
      <c r="I203" s="87">
        <v>0</v>
      </c>
      <c r="J203" s="87">
        <v>0</v>
      </c>
      <c r="K203" s="87">
        <v>0</v>
      </c>
      <c r="L203" s="190">
        <v>0</v>
      </c>
      <c r="M203" s="87">
        <v>0</v>
      </c>
      <c r="N203" s="87">
        <v>0</v>
      </c>
      <c r="O203" s="87">
        <v>0</v>
      </c>
      <c r="P203" s="87">
        <v>0</v>
      </c>
      <c r="Q203" s="87">
        <v>0</v>
      </c>
      <c r="R203" s="87">
        <v>0</v>
      </c>
      <c r="S203" s="87">
        <v>0</v>
      </c>
      <c r="T203" s="87">
        <f t="shared" si="46"/>
        <v>0</v>
      </c>
      <c r="U203" s="87">
        <v>0</v>
      </c>
      <c r="V203" s="191"/>
    </row>
    <row r="204" spans="1:22" ht="16.899999999999999" customHeight="1">
      <c r="A204" s="86">
        <v>22005</v>
      </c>
      <c r="B204" s="86" t="s">
        <v>580</v>
      </c>
      <c r="C204" s="87">
        <v>0</v>
      </c>
      <c r="D204" s="87">
        <f t="shared" si="45"/>
        <v>0</v>
      </c>
      <c r="E204" s="87">
        <v>0</v>
      </c>
      <c r="F204" s="190">
        <v>0</v>
      </c>
      <c r="G204" s="87">
        <v>0</v>
      </c>
      <c r="H204" s="190">
        <v>0</v>
      </c>
      <c r="I204" s="87">
        <v>0</v>
      </c>
      <c r="J204" s="87">
        <v>0</v>
      </c>
      <c r="K204" s="87">
        <v>0</v>
      </c>
      <c r="L204" s="190">
        <v>0</v>
      </c>
      <c r="M204" s="87">
        <v>0</v>
      </c>
      <c r="N204" s="87">
        <v>0</v>
      </c>
      <c r="O204" s="87">
        <v>0</v>
      </c>
      <c r="P204" s="87">
        <v>0</v>
      </c>
      <c r="Q204" s="87">
        <v>0</v>
      </c>
      <c r="R204" s="87">
        <v>0</v>
      </c>
      <c r="S204" s="87">
        <v>0</v>
      </c>
      <c r="T204" s="87">
        <f t="shared" si="46"/>
        <v>0</v>
      </c>
      <c r="U204" s="87">
        <v>0</v>
      </c>
      <c r="V204" s="191"/>
    </row>
    <row r="205" spans="1:22" ht="16.899999999999999" customHeight="1">
      <c r="A205" s="86">
        <v>22099</v>
      </c>
      <c r="B205" s="86" t="s">
        <v>581</v>
      </c>
      <c r="C205" s="87">
        <v>0</v>
      </c>
      <c r="D205" s="87">
        <f t="shared" si="45"/>
        <v>0</v>
      </c>
      <c r="E205" s="87">
        <v>0</v>
      </c>
      <c r="F205" s="190">
        <v>0</v>
      </c>
      <c r="G205" s="87">
        <v>0</v>
      </c>
      <c r="H205" s="190">
        <v>0</v>
      </c>
      <c r="I205" s="87">
        <v>0</v>
      </c>
      <c r="J205" s="87">
        <v>0</v>
      </c>
      <c r="K205" s="87">
        <v>0</v>
      </c>
      <c r="L205" s="190">
        <v>0</v>
      </c>
      <c r="M205" s="87">
        <v>0</v>
      </c>
      <c r="N205" s="87">
        <v>0</v>
      </c>
      <c r="O205" s="87">
        <v>0</v>
      </c>
      <c r="P205" s="87">
        <v>0</v>
      </c>
      <c r="Q205" s="87">
        <v>0</v>
      </c>
      <c r="R205" s="87">
        <v>0</v>
      </c>
      <c r="S205" s="87">
        <v>0</v>
      </c>
      <c r="T205" s="87">
        <f t="shared" si="46"/>
        <v>0</v>
      </c>
      <c r="U205" s="87">
        <v>0</v>
      </c>
      <c r="V205" s="191"/>
    </row>
    <row r="206" spans="1:22" ht="16.899999999999999" customHeight="1">
      <c r="A206" s="86">
        <v>221</v>
      </c>
      <c r="B206" s="90" t="s">
        <v>582</v>
      </c>
      <c r="C206" s="87">
        <f t="shared" ref="C206:T206" si="47">SUM(C207:C209)</f>
        <v>770</v>
      </c>
      <c r="D206" s="87">
        <f t="shared" si="47"/>
        <v>6722</v>
      </c>
      <c r="E206" s="87">
        <f t="shared" si="47"/>
        <v>0</v>
      </c>
      <c r="F206" s="190">
        <f t="shared" si="47"/>
        <v>1589</v>
      </c>
      <c r="G206" s="87">
        <f t="shared" si="47"/>
        <v>5133</v>
      </c>
      <c r="H206" s="190">
        <f t="shared" si="47"/>
        <v>0</v>
      </c>
      <c r="I206" s="87">
        <f t="shared" si="47"/>
        <v>0</v>
      </c>
      <c r="J206" s="87">
        <f t="shared" si="47"/>
        <v>0</v>
      </c>
      <c r="K206" s="87">
        <f t="shared" si="47"/>
        <v>0</v>
      </c>
      <c r="L206" s="190">
        <f t="shared" si="47"/>
        <v>0</v>
      </c>
      <c r="M206" s="87">
        <f t="shared" si="47"/>
        <v>0</v>
      </c>
      <c r="N206" s="87">
        <f t="shared" si="47"/>
        <v>0</v>
      </c>
      <c r="O206" s="87">
        <f t="shared" si="47"/>
        <v>0</v>
      </c>
      <c r="P206" s="87">
        <f t="shared" si="47"/>
        <v>0</v>
      </c>
      <c r="Q206" s="87">
        <f t="shared" si="47"/>
        <v>0</v>
      </c>
      <c r="R206" s="87">
        <f t="shared" si="47"/>
        <v>0</v>
      </c>
      <c r="S206" s="87">
        <f t="shared" si="47"/>
        <v>0</v>
      </c>
      <c r="T206" s="87">
        <f t="shared" si="47"/>
        <v>7492</v>
      </c>
      <c r="U206" s="87">
        <v>7492</v>
      </c>
      <c r="V206" s="191">
        <f>U206/T206*100</f>
        <v>100</v>
      </c>
    </row>
    <row r="207" spans="1:22" ht="16.899999999999999" customHeight="1">
      <c r="A207" s="86">
        <v>22101</v>
      </c>
      <c r="B207" s="86" t="s">
        <v>583</v>
      </c>
      <c r="C207" s="87">
        <v>770</v>
      </c>
      <c r="D207" s="87">
        <f>SUM(E207:S207)</f>
        <v>4656</v>
      </c>
      <c r="E207" s="87">
        <v>0</v>
      </c>
      <c r="F207" s="190">
        <v>0</v>
      </c>
      <c r="G207" s="87">
        <v>5133</v>
      </c>
      <c r="H207" s="190">
        <v>0</v>
      </c>
      <c r="I207" s="87">
        <v>0</v>
      </c>
      <c r="J207" s="87">
        <v>0</v>
      </c>
      <c r="K207" s="87">
        <v>0</v>
      </c>
      <c r="L207" s="190">
        <v>0</v>
      </c>
      <c r="M207" s="87">
        <v>-477</v>
      </c>
      <c r="N207" s="87">
        <v>0</v>
      </c>
      <c r="O207" s="87">
        <v>0</v>
      </c>
      <c r="P207" s="87">
        <v>0</v>
      </c>
      <c r="Q207" s="87">
        <v>0</v>
      </c>
      <c r="R207" s="87">
        <v>0</v>
      </c>
      <c r="S207" s="87">
        <v>0</v>
      </c>
      <c r="T207" s="87">
        <f>C207+D207</f>
        <v>5426</v>
      </c>
      <c r="U207" s="87">
        <v>5426</v>
      </c>
      <c r="V207" s="191">
        <f>U207/T207*100</f>
        <v>100</v>
      </c>
    </row>
    <row r="208" spans="1:22" ht="16.899999999999999" customHeight="1">
      <c r="A208" s="86">
        <v>22102</v>
      </c>
      <c r="B208" s="86" t="s">
        <v>584</v>
      </c>
      <c r="C208" s="87">
        <v>0</v>
      </c>
      <c r="D208" s="87">
        <f>SUM(E208:S208)</f>
        <v>2066</v>
      </c>
      <c r="E208" s="87">
        <v>0</v>
      </c>
      <c r="F208" s="190">
        <v>1589</v>
      </c>
      <c r="G208" s="87">
        <v>0</v>
      </c>
      <c r="H208" s="190">
        <v>0</v>
      </c>
      <c r="I208" s="87">
        <v>0</v>
      </c>
      <c r="J208" s="87">
        <v>0</v>
      </c>
      <c r="K208" s="87">
        <v>0</v>
      </c>
      <c r="L208" s="190">
        <v>0</v>
      </c>
      <c r="M208" s="87">
        <v>477</v>
      </c>
      <c r="N208" s="87">
        <v>0</v>
      </c>
      <c r="O208" s="87">
        <v>0</v>
      </c>
      <c r="P208" s="87">
        <v>0</v>
      </c>
      <c r="Q208" s="87">
        <v>0</v>
      </c>
      <c r="R208" s="87">
        <v>0</v>
      </c>
      <c r="S208" s="87">
        <v>0</v>
      </c>
      <c r="T208" s="87">
        <f>C208+D208</f>
        <v>2066</v>
      </c>
      <c r="U208" s="87">
        <v>2066</v>
      </c>
      <c r="V208" s="191">
        <f>U208/T208*100</f>
        <v>100</v>
      </c>
    </row>
    <row r="209" spans="1:22" ht="16.899999999999999" customHeight="1">
      <c r="A209" s="86">
        <v>22103</v>
      </c>
      <c r="B209" s="86" t="s">
        <v>585</v>
      </c>
      <c r="C209" s="87">
        <v>0</v>
      </c>
      <c r="D209" s="87">
        <f>SUM(E209:S209)</f>
        <v>0</v>
      </c>
      <c r="E209" s="87">
        <v>0</v>
      </c>
      <c r="F209" s="190">
        <v>0</v>
      </c>
      <c r="G209" s="87">
        <v>0</v>
      </c>
      <c r="H209" s="190">
        <v>0</v>
      </c>
      <c r="I209" s="87">
        <v>0</v>
      </c>
      <c r="J209" s="87">
        <v>0</v>
      </c>
      <c r="K209" s="87">
        <v>0</v>
      </c>
      <c r="L209" s="190">
        <v>0</v>
      </c>
      <c r="M209" s="87">
        <v>0</v>
      </c>
      <c r="N209" s="87">
        <v>0</v>
      </c>
      <c r="O209" s="87">
        <v>0</v>
      </c>
      <c r="P209" s="87">
        <v>0</v>
      </c>
      <c r="Q209" s="87">
        <v>0</v>
      </c>
      <c r="R209" s="87">
        <v>0</v>
      </c>
      <c r="S209" s="87">
        <v>0</v>
      </c>
      <c r="T209" s="87">
        <f>C209+D209</f>
        <v>0</v>
      </c>
      <c r="U209" s="87">
        <v>0</v>
      </c>
      <c r="V209" s="191"/>
    </row>
    <row r="210" spans="1:22" ht="16.899999999999999" customHeight="1">
      <c r="A210" s="86">
        <v>222</v>
      </c>
      <c r="B210" s="90" t="s">
        <v>586</v>
      </c>
      <c r="C210" s="87">
        <f t="shared" ref="C210:T210" si="48">SUM(C211:C215)</f>
        <v>0</v>
      </c>
      <c r="D210" s="87">
        <f t="shared" si="48"/>
        <v>0</v>
      </c>
      <c r="E210" s="87">
        <f t="shared" si="48"/>
        <v>0</v>
      </c>
      <c r="F210" s="190">
        <f t="shared" si="48"/>
        <v>0</v>
      </c>
      <c r="G210" s="87">
        <f t="shared" si="48"/>
        <v>0</v>
      </c>
      <c r="H210" s="190">
        <f t="shared" si="48"/>
        <v>0</v>
      </c>
      <c r="I210" s="87">
        <f t="shared" si="48"/>
        <v>0</v>
      </c>
      <c r="J210" s="87">
        <f t="shared" si="48"/>
        <v>0</v>
      </c>
      <c r="K210" s="87">
        <f t="shared" si="48"/>
        <v>0</v>
      </c>
      <c r="L210" s="190">
        <f t="shared" si="48"/>
        <v>0</v>
      </c>
      <c r="M210" s="87">
        <f t="shared" si="48"/>
        <v>0</v>
      </c>
      <c r="N210" s="87">
        <f t="shared" si="48"/>
        <v>0</v>
      </c>
      <c r="O210" s="87">
        <f t="shared" si="48"/>
        <v>0</v>
      </c>
      <c r="P210" s="87">
        <f t="shared" si="48"/>
        <v>0</v>
      </c>
      <c r="Q210" s="87">
        <f t="shared" si="48"/>
        <v>0</v>
      </c>
      <c r="R210" s="87">
        <f t="shared" si="48"/>
        <v>0</v>
      </c>
      <c r="S210" s="87">
        <f t="shared" si="48"/>
        <v>0</v>
      </c>
      <c r="T210" s="87">
        <f t="shared" si="48"/>
        <v>0</v>
      </c>
      <c r="U210" s="87">
        <v>0</v>
      </c>
      <c r="V210" s="191"/>
    </row>
    <row r="211" spans="1:22" ht="16.899999999999999" customHeight="1">
      <c r="A211" s="86">
        <v>22201</v>
      </c>
      <c r="B211" s="86" t="s">
        <v>587</v>
      </c>
      <c r="C211" s="87">
        <v>0</v>
      </c>
      <c r="D211" s="87">
        <f t="shared" ref="D211:D216" si="49">SUM(E211:S211)</f>
        <v>0</v>
      </c>
      <c r="E211" s="87">
        <v>0</v>
      </c>
      <c r="F211" s="190">
        <v>0</v>
      </c>
      <c r="G211" s="87">
        <v>0</v>
      </c>
      <c r="H211" s="190">
        <v>0</v>
      </c>
      <c r="I211" s="87">
        <v>0</v>
      </c>
      <c r="J211" s="87">
        <v>0</v>
      </c>
      <c r="K211" s="87">
        <v>0</v>
      </c>
      <c r="L211" s="190">
        <v>0</v>
      </c>
      <c r="M211" s="87">
        <v>0</v>
      </c>
      <c r="N211" s="87">
        <v>0</v>
      </c>
      <c r="O211" s="87">
        <v>0</v>
      </c>
      <c r="P211" s="87">
        <v>0</v>
      </c>
      <c r="Q211" s="87">
        <v>0</v>
      </c>
      <c r="R211" s="87">
        <v>0</v>
      </c>
      <c r="S211" s="87">
        <v>0</v>
      </c>
      <c r="T211" s="87">
        <f t="shared" ref="T211:T216" si="50">C211+D211</f>
        <v>0</v>
      </c>
      <c r="U211" s="87">
        <v>0</v>
      </c>
      <c r="V211" s="191"/>
    </row>
    <row r="212" spans="1:22" ht="16.899999999999999" customHeight="1">
      <c r="A212" s="86">
        <v>22202</v>
      </c>
      <c r="B212" s="86" t="s">
        <v>588</v>
      </c>
      <c r="C212" s="87">
        <v>0</v>
      </c>
      <c r="D212" s="87">
        <f t="shared" si="49"/>
        <v>0</v>
      </c>
      <c r="E212" s="87">
        <v>0</v>
      </c>
      <c r="F212" s="190">
        <v>0</v>
      </c>
      <c r="G212" s="87">
        <v>0</v>
      </c>
      <c r="H212" s="190">
        <v>0</v>
      </c>
      <c r="I212" s="87">
        <v>0</v>
      </c>
      <c r="J212" s="87">
        <v>0</v>
      </c>
      <c r="K212" s="87">
        <v>0</v>
      </c>
      <c r="L212" s="190">
        <v>0</v>
      </c>
      <c r="M212" s="87">
        <v>0</v>
      </c>
      <c r="N212" s="87">
        <v>0</v>
      </c>
      <c r="O212" s="87">
        <v>0</v>
      </c>
      <c r="P212" s="87">
        <v>0</v>
      </c>
      <c r="Q212" s="87">
        <v>0</v>
      </c>
      <c r="R212" s="87">
        <v>0</v>
      </c>
      <c r="S212" s="87">
        <v>0</v>
      </c>
      <c r="T212" s="87">
        <f t="shared" si="50"/>
        <v>0</v>
      </c>
      <c r="U212" s="87">
        <v>0</v>
      </c>
      <c r="V212" s="191"/>
    </row>
    <row r="213" spans="1:22" ht="16.899999999999999" customHeight="1">
      <c r="A213" s="86">
        <v>22203</v>
      </c>
      <c r="B213" s="86" t="s">
        <v>589</v>
      </c>
      <c r="C213" s="87">
        <v>0</v>
      </c>
      <c r="D213" s="87">
        <f t="shared" si="49"/>
        <v>0</v>
      </c>
      <c r="E213" s="87">
        <v>0</v>
      </c>
      <c r="F213" s="190">
        <v>0</v>
      </c>
      <c r="G213" s="87">
        <v>0</v>
      </c>
      <c r="H213" s="190">
        <v>0</v>
      </c>
      <c r="I213" s="87">
        <v>0</v>
      </c>
      <c r="J213" s="87">
        <v>0</v>
      </c>
      <c r="K213" s="87">
        <v>0</v>
      </c>
      <c r="L213" s="190">
        <v>0</v>
      </c>
      <c r="M213" s="87">
        <v>0</v>
      </c>
      <c r="N213" s="87">
        <v>0</v>
      </c>
      <c r="O213" s="87">
        <v>0</v>
      </c>
      <c r="P213" s="87">
        <v>0</v>
      </c>
      <c r="Q213" s="87">
        <v>0</v>
      </c>
      <c r="R213" s="87">
        <v>0</v>
      </c>
      <c r="S213" s="87">
        <v>0</v>
      </c>
      <c r="T213" s="87">
        <f t="shared" si="50"/>
        <v>0</v>
      </c>
      <c r="U213" s="87">
        <v>0</v>
      </c>
      <c r="V213" s="191"/>
    </row>
    <row r="214" spans="1:22" ht="16.899999999999999" customHeight="1">
      <c r="A214" s="86">
        <v>22204</v>
      </c>
      <c r="B214" s="86" t="s">
        <v>590</v>
      </c>
      <c r="C214" s="87">
        <v>0</v>
      </c>
      <c r="D214" s="87">
        <f t="shared" si="49"/>
        <v>0</v>
      </c>
      <c r="E214" s="87">
        <v>0</v>
      </c>
      <c r="F214" s="190">
        <v>0</v>
      </c>
      <c r="G214" s="87">
        <v>0</v>
      </c>
      <c r="H214" s="190">
        <v>0</v>
      </c>
      <c r="I214" s="87">
        <v>0</v>
      </c>
      <c r="J214" s="87">
        <v>0</v>
      </c>
      <c r="K214" s="87">
        <v>0</v>
      </c>
      <c r="L214" s="190">
        <v>0</v>
      </c>
      <c r="M214" s="87">
        <v>0</v>
      </c>
      <c r="N214" s="87">
        <v>0</v>
      </c>
      <c r="O214" s="87">
        <v>0</v>
      </c>
      <c r="P214" s="87">
        <v>0</v>
      </c>
      <c r="Q214" s="87">
        <v>0</v>
      </c>
      <c r="R214" s="87">
        <v>0</v>
      </c>
      <c r="S214" s="87">
        <v>0</v>
      </c>
      <c r="T214" s="87">
        <f t="shared" si="50"/>
        <v>0</v>
      </c>
      <c r="U214" s="87">
        <v>0</v>
      </c>
      <c r="V214" s="191"/>
    </row>
    <row r="215" spans="1:22" ht="16.899999999999999" customHeight="1">
      <c r="A215" s="86">
        <v>22205</v>
      </c>
      <c r="B215" s="86" t="s">
        <v>591</v>
      </c>
      <c r="C215" s="87">
        <v>0</v>
      </c>
      <c r="D215" s="87">
        <f t="shared" si="49"/>
        <v>0</v>
      </c>
      <c r="E215" s="87">
        <v>0</v>
      </c>
      <c r="F215" s="190">
        <v>0</v>
      </c>
      <c r="G215" s="87">
        <v>0</v>
      </c>
      <c r="H215" s="190">
        <v>0</v>
      </c>
      <c r="I215" s="87">
        <v>0</v>
      </c>
      <c r="J215" s="87">
        <v>0</v>
      </c>
      <c r="K215" s="87">
        <v>0</v>
      </c>
      <c r="L215" s="190">
        <v>0</v>
      </c>
      <c r="M215" s="87">
        <v>0</v>
      </c>
      <c r="N215" s="87">
        <v>0</v>
      </c>
      <c r="O215" s="87">
        <v>0</v>
      </c>
      <c r="P215" s="87">
        <v>0</v>
      </c>
      <c r="Q215" s="87">
        <v>0</v>
      </c>
      <c r="R215" s="87">
        <v>0</v>
      </c>
      <c r="S215" s="87">
        <v>0</v>
      </c>
      <c r="T215" s="87">
        <f t="shared" si="50"/>
        <v>0</v>
      </c>
      <c r="U215" s="87">
        <v>0</v>
      </c>
      <c r="V215" s="191"/>
    </row>
    <row r="216" spans="1:22" ht="16.899999999999999" customHeight="1">
      <c r="A216" s="86">
        <v>227</v>
      </c>
      <c r="B216" s="90" t="s">
        <v>933</v>
      </c>
      <c r="C216" s="87">
        <v>0</v>
      </c>
      <c r="D216" s="87">
        <f t="shared" si="49"/>
        <v>0</v>
      </c>
      <c r="E216" s="87">
        <v>0</v>
      </c>
      <c r="F216" s="190">
        <v>0</v>
      </c>
      <c r="G216" s="87">
        <v>0</v>
      </c>
      <c r="H216" s="190">
        <v>0</v>
      </c>
      <c r="I216" s="87">
        <v>0</v>
      </c>
      <c r="J216" s="87">
        <v>0</v>
      </c>
      <c r="K216" s="87">
        <v>0</v>
      </c>
      <c r="L216" s="190">
        <v>0</v>
      </c>
      <c r="M216" s="87">
        <v>0</v>
      </c>
      <c r="N216" s="87">
        <v>0</v>
      </c>
      <c r="O216" s="87">
        <v>0</v>
      </c>
      <c r="P216" s="87">
        <v>0</v>
      </c>
      <c r="Q216" s="87">
        <v>0</v>
      </c>
      <c r="R216" s="87">
        <v>0</v>
      </c>
      <c r="S216" s="87">
        <v>0</v>
      </c>
      <c r="T216" s="87">
        <f t="shared" si="50"/>
        <v>0</v>
      </c>
      <c r="U216" s="87">
        <v>0</v>
      </c>
      <c r="V216" s="191"/>
    </row>
    <row r="217" spans="1:22" ht="16.899999999999999" customHeight="1">
      <c r="A217" s="86">
        <v>229</v>
      </c>
      <c r="B217" s="90" t="s">
        <v>592</v>
      </c>
      <c r="C217" s="87">
        <f t="shared" ref="C217:T217" si="51">SUM(C218:C219)</f>
        <v>0</v>
      </c>
      <c r="D217" s="87">
        <f t="shared" si="51"/>
        <v>25</v>
      </c>
      <c r="E217" s="87">
        <f t="shared" si="51"/>
        <v>0</v>
      </c>
      <c r="F217" s="190">
        <f t="shared" si="51"/>
        <v>0</v>
      </c>
      <c r="G217" s="87">
        <f t="shared" si="51"/>
        <v>25</v>
      </c>
      <c r="H217" s="190">
        <f t="shared" si="51"/>
        <v>0</v>
      </c>
      <c r="I217" s="87">
        <f t="shared" si="51"/>
        <v>0</v>
      </c>
      <c r="J217" s="87">
        <f t="shared" si="51"/>
        <v>0</v>
      </c>
      <c r="K217" s="87">
        <f t="shared" si="51"/>
        <v>0</v>
      </c>
      <c r="L217" s="190">
        <f t="shared" si="51"/>
        <v>0</v>
      </c>
      <c r="M217" s="87">
        <f t="shared" si="51"/>
        <v>0</v>
      </c>
      <c r="N217" s="87">
        <f t="shared" si="51"/>
        <v>0</v>
      </c>
      <c r="O217" s="87">
        <f t="shared" si="51"/>
        <v>0</v>
      </c>
      <c r="P217" s="87">
        <f t="shared" si="51"/>
        <v>0</v>
      </c>
      <c r="Q217" s="87">
        <f t="shared" si="51"/>
        <v>0</v>
      </c>
      <c r="R217" s="87">
        <f t="shared" si="51"/>
        <v>0</v>
      </c>
      <c r="S217" s="87">
        <f t="shared" si="51"/>
        <v>0</v>
      </c>
      <c r="T217" s="87">
        <f t="shared" si="51"/>
        <v>25</v>
      </c>
      <c r="U217" s="87">
        <v>25</v>
      </c>
      <c r="V217" s="191">
        <f>U217/T217*100</f>
        <v>100</v>
      </c>
    </row>
    <row r="218" spans="1:22" ht="16.899999999999999" customHeight="1">
      <c r="A218" s="86">
        <v>22902</v>
      </c>
      <c r="B218" s="86" t="s">
        <v>934</v>
      </c>
      <c r="C218" s="87">
        <v>0</v>
      </c>
      <c r="D218" s="87">
        <f>SUM(E218:S218)</f>
        <v>0</v>
      </c>
      <c r="E218" s="87">
        <v>0</v>
      </c>
      <c r="F218" s="190">
        <v>0</v>
      </c>
      <c r="G218" s="87">
        <v>0</v>
      </c>
      <c r="H218" s="190">
        <v>0</v>
      </c>
      <c r="I218" s="87">
        <v>0</v>
      </c>
      <c r="J218" s="87">
        <v>0</v>
      </c>
      <c r="K218" s="87">
        <v>0</v>
      </c>
      <c r="L218" s="190">
        <v>0</v>
      </c>
      <c r="M218" s="87">
        <v>0</v>
      </c>
      <c r="N218" s="87">
        <v>0</v>
      </c>
      <c r="O218" s="87">
        <v>0</v>
      </c>
      <c r="P218" s="87">
        <v>0</v>
      </c>
      <c r="Q218" s="87">
        <v>0</v>
      </c>
      <c r="R218" s="87">
        <v>0</v>
      </c>
      <c r="S218" s="87">
        <v>0</v>
      </c>
      <c r="T218" s="87">
        <f>C218+D218</f>
        <v>0</v>
      </c>
      <c r="U218" s="87">
        <v>0</v>
      </c>
      <c r="V218" s="191"/>
    </row>
    <row r="219" spans="1:22" ht="16.899999999999999" customHeight="1">
      <c r="A219" s="86">
        <v>22999</v>
      </c>
      <c r="B219" s="86" t="s">
        <v>593</v>
      </c>
      <c r="C219" s="87">
        <v>0</v>
      </c>
      <c r="D219" s="87">
        <f>SUM(E219:S219)</f>
        <v>25</v>
      </c>
      <c r="E219" s="87">
        <v>0</v>
      </c>
      <c r="F219" s="190">
        <v>0</v>
      </c>
      <c r="G219" s="87">
        <v>25</v>
      </c>
      <c r="H219" s="190">
        <v>0</v>
      </c>
      <c r="I219" s="87">
        <v>0</v>
      </c>
      <c r="J219" s="87">
        <v>0</v>
      </c>
      <c r="K219" s="87">
        <v>0</v>
      </c>
      <c r="L219" s="190">
        <v>0</v>
      </c>
      <c r="M219" s="87">
        <v>0</v>
      </c>
      <c r="N219" s="87">
        <v>0</v>
      </c>
      <c r="O219" s="87">
        <v>0</v>
      </c>
      <c r="P219" s="87">
        <v>0</v>
      </c>
      <c r="Q219" s="87">
        <v>0</v>
      </c>
      <c r="R219" s="87">
        <v>0</v>
      </c>
      <c r="S219" s="87">
        <v>0</v>
      </c>
      <c r="T219" s="87">
        <f>C219+D219</f>
        <v>25</v>
      </c>
      <c r="U219" s="87">
        <v>25</v>
      </c>
      <c r="V219" s="191">
        <f>U219/T219*100</f>
        <v>100</v>
      </c>
    </row>
    <row r="220" spans="1:22" ht="16.899999999999999" customHeight="1">
      <c r="A220" s="86">
        <v>232</v>
      </c>
      <c r="B220" s="90" t="s">
        <v>594</v>
      </c>
      <c r="C220" s="87">
        <f t="shared" ref="C220:T220" si="52">SUM(C221:C223)</f>
        <v>167</v>
      </c>
      <c r="D220" s="87">
        <f t="shared" si="52"/>
        <v>0</v>
      </c>
      <c r="E220" s="87">
        <f t="shared" si="52"/>
        <v>0</v>
      </c>
      <c r="F220" s="190">
        <f t="shared" si="52"/>
        <v>0</v>
      </c>
      <c r="G220" s="87">
        <f t="shared" si="52"/>
        <v>0</v>
      </c>
      <c r="H220" s="190">
        <f t="shared" si="52"/>
        <v>0</v>
      </c>
      <c r="I220" s="87">
        <f t="shared" si="52"/>
        <v>0</v>
      </c>
      <c r="J220" s="87">
        <f t="shared" si="52"/>
        <v>0</v>
      </c>
      <c r="K220" s="87">
        <f t="shared" si="52"/>
        <v>0</v>
      </c>
      <c r="L220" s="190">
        <f t="shared" si="52"/>
        <v>0</v>
      </c>
      <c r="M220" s="87">
        <f t="shared" si="52"/>
        <v>0</v>
      </c>
      <c r="N220" s="87">
        <f t="shared" si="52"/>
        <v>0</v>
      </c>
      <c r="O220" s="87">
        <f t="shared" si="52"/>
        <v>0</v>
      </c>
      <c r="P220" s="87">
        <f t="shared" si="52"/>
        <v>0</v>
      </c>
      <c r="Q220" s="87">
        <f t="shared" si="52"/>
        <v>0</v>
      </c>
      <c r="R220" s="87">
        <f t="shared" si="52"/>
        <v>0</v>
      </c>
      <c r="S220" s="87">
        <f t="shared" si="52"/>
        <v>0</v>
      </c>
      <c r="T220" s="87">
        <f t="shared" si="52"/>
        <v>167</v>
      </c>
      <c r="U220" s="87">
        <v>167</v>
      </c>
      <c r="V220" s="191">
        <f>U220/T220*100</f>
        <v>100</v>
      </c>
    </row>
    <row r="221" spans="1:22" ht="16.899999999999999" customHeight="1">
      <c r="A221" s="86">
        <v>23201</v>
      </c>
      <c r="B221" s="86" t="s">
        <v>595</v>
      </c>
      <c r="C221" s="87">
        <v>0</v>
      </c>
      <c r="D221" s="87">
        <f>SUM(E221:S221)</f>
        <v>0</v>
      </c>
      <c r="E221" s="87">
        <v>0</v>
      </c>
      <c r="F221" s="190">
        <v>0</v>
      </c>
      <c r="G221" s="87">
        <v>0</v>
      </c>
      <c r="H221" s="190">
        <v>0</v>
      </c>
      <c r="I221" s="87">
        <v>0</v>
      </c>
      <c r="J221" s="87">
        <v>0</v>
      </c>
      <c r="K221" s="87">
        <v>0</v>
      </c>
      <c r="L221" s="190">
        <v>0</v>
      </c>
      <c r="M221" s="87">
        <v>0</v>
      </c>
      <c r="N221" s="87">
        <v>0</v>
      </c>
      <c r="O221" s="87">
        <v>0</v>
      </c>
      <c r="P221" s="87">
        <v>0</v>
      </c>
      <c r="Q221" s="87">
        <v>0</v>
      </c>
      <c r="R221" s="87">
        <v>0</v>
      </c>
      <c r="S221" s="87">
        <v>0</v>
      </c>
      <c r="T221" s="87">
        <f>C221+D221</f>
        <v>0</v>
      </c>
      <c r="U221" s="87">
        <v>0</v>
      </c>
      <c r="V221" s="191"/>
    </row>
    <row r="222" spans="1:22" ht="16.899999999999999" customHeight="1">
      <c r="A222" s="86">
        <v>23202</v>
      </c>
      <c r="B222" s="86" t="s">
        <v>596</v>
      </c>
      <c r="C222" s="87">
        <v>0</v>
      </c>
      <c r="D222" s="87">
        <f>SUM(E222:S222)</f>
        <v>0</v>
      </c>
      <c r="E222" s="87">
        <v>0</v>
      </c>
      <c r="F222" s="190">
        <v>0</v>
      </c>
      <c r="G222" s="87">
        <v>0</v>
      </c>
      <c r="H222" s="190">
        <v>0</v>
      </c>
      <c r="I222" s="87">
        <v>0</v>
      </c>
      <c r="J222" s="87">
        <v>0</v>
      </c>
      <c r="K222" s="87">
        <v>0</v>
      </c>
      <c r="L222" s="190">
        <v>0</v>
      </c>
      <c r="M222" s="87">
        <v>0</v>
      </c>
      <c r="N222" s="87">
        <v>0</v>
      </c>
      <c r="O222" s="87">
        <v>0</v>
      </c>
      <c r="P222" s="87">
        <v>0</v>
      </c>
      <c r="Q222" s="87">
        <v>0</v>
      </c>
      <c r="R222" s="87">
        <v>0</v>
      </c>
      <c r="S222" s="87">
        <v>0</v>
      </c>
      <c r="T222" s="87">
        <f>C222+D222</f>
        <v>0</v>
      </c>
      <c r="U222" s="87">
        <v>0</v>
      </c>
      <c r="V222" s="191"/>
    </row>
    <row r="223" spans="1:22" ht="16.899999999999999" customHeight="1">
      <c r="A223" s="86">
        <v>23203</v>
      </c>
      <c r="B223" s="86" t="s">
        <v>597</v>
      </c>
      <c r="C223" s="87">
        <v>167</v>
      </c>
      <c r="D223" s="87">
        <f>SUM(E223:S223)</f>
        <v>0</v>
      </c>
      <c r="E223" s="87">
        <v>0</v>
      </c>
      <c r="F223" s="87">
        <v>0</v>
      </c>
      <c r="G223" s="87">
        <v>0</v>
      </c>
      <c r="H223" s="87">
        <v>0</v>
      </c>
      <c r="I223" s="87">
        <v>0</v>
      </c>
      <c r="J223" s="87">
        <v>0</v>
      </c>
      <c r="K223" s="87">
        <v>0</v>
      </c>
      <c r="L223" s="87">
        <v>0</v>
      </c>
      <c r="M223" s="87">
        <v>0</v>
      </c>
      <c r="N223" s="87">
        <v>0</v>
      </c>
      <c r="O223" s="87">
        <v>0</v>
      </c>
      <c r="P223" s="87">
        <v>0</v>
      </c>
      <c r="Q223" s="87">
        <v>0</v>
      </c>
      <c r="R223" s="87">
        <v>0</v>
      </c>
      <c r="S223" s="87">
        <v>0</v>
      </c>
      <c r="T223" s="87">
        <f>C223+D223</f>
        <v>167</v>
      </c>
      <c r="U223" s="87">
        <v>167</v>
      </c>
      <c r="V223" s="191">
        <f>U223/T223*100</f>
        <v>100</v>
      </c>
    </row>
    <row r="224" spans="1:22" ht="16.899999999999999" customHeight="1">
      <c r="A224" s="86">
        <v>233</v>
      </c>
      <c r="B224" s="90" t="s">
        <v>887</v>
      </c>
      <c r="C224" s="87">
        <f t="shared" ref="C224:T224" si="53">SUM(C225:C227)</f>
        <v>0</v>
      </c>
      <c r="D224" s="87">
        <f t="shared" si="53"/>
        <v>0</v>
      </c>
      <c r="E224" s="87">
        <f t="shared" si="53"/>
        <v>0</v>
      </c>
      <c r="F224" s="190">
        <f t="shared" si="53"/>
        <v>0</v>
      </c>
      <c r="G224" s="87">
        <f t="shared" si="53"/>
        <v>0</v>
      </c>
      <c r="H224" s="190">
        <f t="shared" si="53"/>
        <v>0</v>
      </c>
      <c r="I224" s="87">
        <f t="shared" si="53"/>
        <v>0</v>
      </c>
      <c r="J224" s="87">
        <f t="shared" si="53"/>
        <v>0</v>
      </c>
      <c r="K224" s="87">
        <f t="shared" si="53"/>
        <v>0</v>
      </c>
      <c r="L224" s="190">
        <f t="shared" si="53"/>
        <v>0</v>
      </c>
      <c r="M224" s="87">
        <f t="shared" si="53"/>
        <v>0</v>
      </c>
      <c r="N224" s="87">
        <f t="shared" si="53"/>
        <v>0</v>
      </c>
      <c r="O224" s="87">
        <f t="shared" si="53"/>
        <v>0</v>
      </c>
      <c r="P224" s="87">
        <f t="shared" si="53"/>
        <v>0</v>
      </c>
      <c r="Q224" s="87">
        <f t="shared" si="53"/>
        <v>0</v>
      </c>
      <c r="R224" s="87">
        <f t="shared" si="53"/>
        <v>0</v>
      </c>
      <c r="S224" s="87">
        <f t="shared" si="53"/>
        <v>0</v>
      </c>
      <c r="T224" s="87">
        <f t="shared" si="53"/>
        <v>0</v>
      </c>
      <c r="U224" s="87">
        <v>0</v>
      </c>
      <c r="V224" s="191"/>
    </row>
    <row r="225" spans="1:22" ht="16.899999999999999" customHeight="1">
      <c r="A225" s="86">
        <v>23301</v>
      </c>
      <c r="B225" s="86" t="s">
        <v>598</v>
      </c>
      <c r="C225" s="87">
        <v>0</v>
      </c>
      <c r="D225" s="87">
        <f>SUM(E225:S225)</f>
        <v>0</v>
      </c>
      <c r="E225" s="87">
        <v>0</v>
      </c>
      <c r="F225" s="190">
        <v>0</v>
      </c>
      <c r="G225" s="87">
        <v>0</v>
      </c>
      <c r="H225" s="190">
        <v>0</v>
      </c>
      <c r="I225" s="87">
        <v>0</v>
      </c>
      <c r="J225" s="87">
        <v>0</v>
      </c>
      <c r="K225" s="87">
        <v>0</v>
      </c>
      <c r="L225" s="190">
        <v>0</v>
      </c>
      <c r="M225" s="87">
        <v>0</v>
      </c>
      <c r="N225" s="87">
        <v>0</v>
      </c>
      <c r="O225" s="87">
        <v>0</v>
      </c>
      <c r="P225" s="87">
        <v>0</v>
      </c>
      <c r="Q225" s="87">
        <v>0</v>
      </c>
      <c r="R225" s="87">
        <v>0</v>
      </c>
      <c r="S225" s="87">
        <v>0</v>
      </c>
      <c r="T225" s="87">
        <f>C225+D225</f>
        <v>0</v>
      </c>
      <c r="U225" s="87">
        <v>0</v>
      </c>
      <c r="V225" s="191"/>
    </row>
    <row r="226" spans="1:22" ht="16.899999999999999" customHeight="1">
      <c r="A226" s="86">
        <v>23302</v>
      </c>
      <c r="B226" s="86" t="s">
        <v>599</v>
      </c>
      <c r="C226" s="87">
        <v>0</v>
      </c>
      <c r="D226" s="87">
        <f>SUM(E226:S226)</f>
        <v>0</v>
      </c>
      <c r="E226" s="87">
        <v>0</v>
      </c>
      <c r="F226" s="190">
        <v>0</v>
      </c>
      <c r="G226" s="87">
        <v>0</v>
      </c>
      <c r="H226" s="190">
        <v>0</v>
      </c>
      <c r="I226" s="87">
        <v>0</v>
      </c>
      <c r="J226" s="87">
        <v>0</v>
      </c>
      <c r="K226" s="87">
        <v>0</v>
      </c>
      <c r="L226" s="190">
        <v>0</v>
      </c>
      <c r="M226" s="87">
        <v>0</v>
      </c>
      <c r="N226" s="87">
        <v>0</v>
      </c>
      <c r="O226" s="87">
        <v>0</v>
      </c>
      <c r="P226" s="87">
        <v>0</v>
      </c>
      <c r="Q226" s="87">
        <v>0</v>
      </c>
      <c r="R226" s="87">
        <v>0</v>
      </c>
      <c r="S226" s="87">
        <v>0</v>
      </c>
      <c r="T226" s="87">
        <f>C226+D226</f>
        <v>0</v>
      </c>
      <c r="U226" s="87">
        <v>0</v>
      </c>
      <c r="V226" s="191"/>
    </row>
    <row r="227" spans="1:22" ht="16.899999999999999" customHeight="1">
      <c r="A227" s="86">
        <v>23303</v>
      </c>
      <c r="B227" s="86" t="s">
        <v>600</v>
      </c>
      <c r="C227" s="87">
        <v>0</v>
      </c>
      <c r="D227" s="87">
        <f>SUM(E227:S227)</f>
        <v>0</v>
      </c>
      <c r="E227" s="87">
        <v>0</v>
      </c>
      <c r="F227" s="87">
        <v>0</v>
      </c>
      <c r="G227" s="87">
        <v>0</v>
      </c>
      <c r="H227" s="87">
        <v>0</v>
      </c>
      <c r="I227" s="87">
        <v>0</v>
      </c>
      <c r="J227" s="87">
        <v>0</v>
      </c>
      <c r="K227" s="87">
        <v>0</v>
      </c>
      <c r="L227" s="87">
        <v>0</v>
      </c>
      <c r="M227" s="87">
        <v>0</v>
      </c>
      <c r="N227" s="87">
        <v>0</v>
      </c>
      <c r="O227" s="87">
        <v>0</v>
      </c>
      <c r="P227" s="87">
        <v>0</v>
      </c>
      <c r="Q227" s="87">
        <v>0</v>
      </c>
      <c r="R227" s="87">
        <v>0</v>
      </c>
      <c r="S227" s="87">
        <v>0</v>
      </c>
      <c r="T227" s="87">
        <f>C227+D227</f>
        <v>0</v>
      </c>
      <c r="U227" s="87">
        <v>0</v>
      </c>
      <c r="V227" s="191"/>
    </row>
    <row r="228" spans="1:22" ht="16.899999999999999" customHeight="1"/>
    <row r="229" spans="1:22" ht="16.899999999999999" customHeight="1"/>
    <row r="230" spans="1:22" ht="16.899999999999999" customHeight="1"/>
    <row r="231" spans="1:22" ht="16.899999999999999" customHeight="1"/>
    <row r="232" spans="1:22" ht="16.899999999999999" customHeight="1"/>
    <row r="233" spans="1:22" ht="16.899999999999999" customHeight="1"/>
    <row r="234" spans="1:22" ht="16.899999999999999" customHeight="1"/>
    <row r="235" spans="1:22" ht="16.899999999999999" customHeight="1"/>
    <row r="236" spans="1:22" ht="16.899999999999999" customHeight="1"/>
    <row r="237" spans="1:22" ht="16.899999999999999" customHeight="1"/>
    <row r="238" spans="1:22" ht="16.899999999999999" customHeight="1"/>
    <row r="239" spans="1:22" ht="16.899999999999999" customHeight="1"/>
    <row r="240" spans="1:22" ht="16.899999999999999" customHeight="1"/>
    <row r="241" ht="16.899999999999999" customHeight="1"/>
    <row r="242" ht="16.899999999999999" customHeight="1"/>
    <row r="243" ht="16.899999999999999" customHeight="1"/>
    <row r="244" ht="16.899999999999999" customHeight="1"/>
    <row r="245" ht="16.899999999999999" customHeight="1"/>
    <row r="246" ht="16.899999999999999" customHeight="1"/>
    <row r="247" ht="16.899999999999999" customHeight="1"/>
    <row r="248" ht="16.899999999999999" customHeight="1"/>
    <row r="249" ht="16.899999999999999" customHeight="1"/>
    <row r="250" ht="16.899999999999999" customHeight="1"/>
    <row r="251" ht="16.899999999999999" customHeight="1"/>
    <row r="252" ht="16.899999999999999" customHeight="1"/>
    <row r="253" ht="16.899999999999999" customHeight="1"/>
    <row r="254" ht="16.899999999999999" customHeight="1"/>
    <row r="255" ht="16.899999999999999" customHeight="1"/>
    <row r="256" ht="16.899999999999999" customHeight="1"/>
    <row r="257" ht="16.899999999999999" customHeight="1"/>
    <row r="258" ht="16.899999999999999" customHeight="1"/>
    <row r="259" ht="16.899999999999999" customHeight="1"/>
    <row r="260" ht="16.899999999999999" customHeight="1"/>
    <row r="261" ht="16.899999999999999" customHeight="1"/>
    <row r="262" ht="16.899999999999999" customHeight="1"/>
    <row r="263" ht="16.899999999999999" customHeight="1"/>
    <row r="264" ht="16.899999999999999" customHeight="1"/>
    <row r="265" ht="16.899999999999999" customHeight="1"/>
    <row r="266" ht="16.899999999999999" customHeight="1"/>
    <row r="267" ht="16.899999999999999" customHeight="1"/>
    <row r="268" ht="16.899999999999999" customHeight="1"/>
    <row r="269" ht="16.899999999999999" customHeight="1"/>
    <row r="270" ht="16.899999999999999" customHeight="1"/>
    <row r="271" ht="16.899999999999999" customHeight="1"/>
    <row r="272" ht="16.899999999999999" customHeight="1"/>
    <row r="273" ht="16.899999999999999" customHeight="1"/>
    <row r="274" ht="16.899999999999999" customHeight="1"/>
    <row r="275" ht="16.899999999999999" customHeight="1"/>
    <row r="276" ht="16.899999999999999" customHeight="1"/>
    <row r="277" ht="16.899999999999999" customHeight="1"/>
    <row r="278" ht="16.899999999999999" customHeight="1"/>
    <row r="279" ht="16.899999999999999" customHeight="1"/>
    <row r="280" ht="16.899999999999999" customHeight="1"/>
    <row r="281" ht="16.899999999999999" customHeight="1"/>
    <row r="282" ht="16.899999999999999" customHeight="1"/>
    <row r="283" ht="16.899999999999999" customHeight="1"/>
    <row r="284" ht="16.899999999999999" customHeight="1"/>
    <row r="285" ht="16.899999999999999" customHeight="1"/>
    <row r="286" ht="16.899999999999999" customHeight="1"/>
    <row r="287" ht="16.899999999999999" customHeight="1"/>
    <row r="288" ht="16.899999999999999" customHeight="1"/>
    <row r="289" ht="16.899999999999999" customHeight="1"/>
    <row r="290" ht="16.899999999999999" customHeight="1"/>
    <row r="291" ht="16.899999999999999" customHeight="1"/>
    <row r="292" ht="16.899999999999999" customHeight="1"/>
    <row r="293" ht="16.899999999999999" customHeight="1"/>
    <row r="294" ht="16.899999999999999" customHeight="1"/>
    <row r="295" ht="16.899999999999999" customHeight="1"/>
    <row r="296" ht="16.899999999999999" customHeight="1"/>
    <row r="297" ht="16.899999999999999" customHeight="1"/>
    <row r="298" ht="16.899999999999999" customHeight="1"/>
    <row r="299" ht="16.899999999999999" customHeight="1"/>
    <row r="300" ht="16.899999999999999" customHeight="1"/>
    <row r="301" ht="16.899999999999999" customHeight="1"/>
    <row r="302" ht="16.899999999999999" customHeight="1"/>
    <row r="303" ht="16.899999999999999" customHeight="1"/>
    <row r="304" ht="16.899999999999999" customHeight="1"/>
    <row r="305" ht="16.899999999999999" customHeight="1"/>
    <row r="306" ht="16.899999999999999" customHeight="1"/>
    <row r="307" ht="16.899999999999999" customHeight="1"/>
    <row r="308" ht="16.899999999999999" customHeight="1"/>
    <row r="309" ht="16.899999999999999" customHeight="1"/>
    <row r="310" ht="16.899999999999999" customHeight="1"/>
    <row r="311" ht="16.899999999999999" customHeight="1"/>
    <row r="312" ht="16.899999999999999" customHeight="1"/>
    <row r="313" ht="16.899999999999999" customHeight="1"/>
    <row r="314" ht="16.899999999999999" customHeight="1"/>
    <row r="315" ht="16.899999999999999" customHeight="1"/>
    <row r="316" ht="16.899999999999999" customHeight="1"/>
    <row r="317" ht="16.899999999999999" customHeight="1"/>
    <row r="318" ht="16.899999999999999" customHeight="1"/>
    <row r="319" ht="16.899999999999999" customHeight="1"/>
    <row r="320" ht="16.899999999999999" customHeight="1"/>
    <row r="321" ht="16.899999999999999" customHeight="1"/>
    <row r="322" ht="16.899999999999999" customHeight="1"/>
    <row r="323" ht="16.899999999999999" customHeight="1"/>
    <row r="324" ht="16.899999999999999" customHeight="1"/>
    <row r="325" ht="16.899999999999999" customHeight="1"/>
    <row r="326" ht="16.899999999999999" customHeight="1"/>
    <row r="327" ht="16.899999999999999" customHeight="1"/>
    <row r="328" ht="16.899999999999999" customHeight="1"/>
    <row r="329" ht="16.899999999999999" customHeight="1"/>
    <row r="330" ht="16.899999999999999" customHeight="1"/>
    <row r="331" ht="16.899999999999999" customHeight="1"/>
    <row r="332" ht="16.899999999999999" customHeight="1"/>
    <row r="333" ht="16.899999999999999" customHeight="1"/>
    <row r="334" ht="16.899999999999999" customHeight="1"/>
    <row r="335" ht="16.899999999999999" customHeight="1"/>
    <row r="336" ht="16.899999999999999" customHeight="1"/>
    <row r="337" ht="16.899999999999999" customHeight="1"/>
    <row r="338" ht="16.899999999999999" customHeight="1"/>
    <row r="339" ht="16.899999999999999" customHeight="1"/>
    <row r="340" ht="16.899999999999999" customHeight="1"/>
    <row r="341" ht="16.899999999999999" customHeight="1"/>
    <row r="342" ht="16.899999999999999" customHeight="1"/>
    <row r="343" ht="16.899999999999999" customHeight="1"/>
    <row r="344" ht="16.899999999999999" customHeight="1"/>
    <row r="345" ht="16.899999999999999" customHeight="1"/>
    <row r="346" ht="16.899999999999999" customHeight="1"/>
    <row r="347" ht="16.899999999999999" customHeight="1"/>
    <row r="348" ht="16.899999999999999" customHeight="1"/>
    <row r="349" ht="16.899999999999999" customHeight="1"/>
    <row r="350" ht="16.899999999999999" customHeight="1"/>
    <row r="351" ht="16.899999999999999" customHeight="1"/>
    <row r="352" ht="16.899999999999999" customHeight="1"/>
    <row r="353" ht="16.899999999999999" customHeight="1"/>
    <row r="354" ht="16.899999999999999" customHeight="1"/>
    <row r="355" ht="16.899999999999999" customHeight="1"/>
    <row r="356" ht="16.899999999999999" customHeight="1"/>
    <row r="357" ht="16.899999999999999" customHeight="1"/>
    <row r="358" ht="16.899999999999999" customHeight="1"/>
    <row r="359" ht="16.899999999999999" customHeight="1"/>
    <row r="360" ht="16.899999999999999" customHeight="1"/>
    <row r="361" ht="16.899999999999999" customHeight="1"/>
    <row r="362" ht="16.899999999999999" customHeight="1"/>
    <row r="363" ht="16.899999999999999" customHeight="1"/>
    <row r="364" ht="16.899999999999999" customHeight="1"/>
    <row r="365" ht="16.899999999999999" customHeight="1"/>
    <row r="366" ht="16.899999999999999" customHeight="1"/>
    <row r="367" ht="16.899999999999999" customHeight="1"/>
    <row r="368" ht="16.899999999999999" customHeight="1"/>
    <row r="369" ht="16.899999999999999" customHeight="1"/>
    <row r="370" ht="16.899999999999999" customHeight="1"/>
    <row r="371" ht="16.899999999999999" customHeight="1"/>
    <row r="372" ht="16.899999999999999" customHeight="1"/>
    <row r="373" ht="16.899999999999999" customHeight="1"/>
    <row r="374" ht="16.899999999999999" customHeight="1"/>
    <row r="375" ht="16.899999999999999" customHeight="1"/>
    <row r="376" ht="16.899999999999999" customHeight="1"/>
    <row r="377" ht="16.899999999999999" customHeight="1"/>
    <row r="378" ht="16.899999999999999" customHeight="1"/>
    <row r="379" ht="16.899999999999999" customHeight="1"/>
    <row r="380" ht="16.899999999999999" customHeight="1"/>
    <row r="381" ht="16.899999999999999" customHeight="1"/>
    <row r="382" ht="16.899999999999999" customHeight="1"/>
    <row r="383" ht="16.899999999999999" customHeight="1"/>
    <row r="384" ht="16.899999999999999" customHeight="1"/>
    <row r="385" ht="16.899999999999999" customHeight="1"/>
    <row r="386" ht="16.899999999999999" customHeight="1"/>
    <row r="387" ht="16.899999999999999" customHeight="1"/>
    <row r="388" ht="16.899999999999999" customHeight="1"/>
    <row r="389" ht="16.899999999999999" customHeight="1"/>
    <row r="390" ht="16.899999999999999" customHeight="1"/>
    <row r="391" ht="16.899999999999999" customHeight="1"/>
    <row r="392" ht="16.899999999999999" customHeight="1"/>
    <row r="393" ht="16.899999999999999" customHeight="1"/>
    <row r="394" ht="16.899999999999999" customHeight="1"/>
    <row r="395" ht="16.899999999999999" customHeight="1"/>
    <row r="396" ht="16.899999999999999" customHeight="1"/>
    <row r="397" ht="16.899999999999999" customHeight="1"/>
    <row r="398" ht="16.899999999999999" customHeight="1"/>
    <row r="399" ht="16.899999999999999" customHeight="1"/>
    <row r="400" ht="16.899999999999999" customHeight="1"/>
    <row r="401" ht="16.899999999999999" customHeight="1"/>
    <row r="402" ht="16.899999999999999" customHeight="1"/>
    <row r="403" ht="16.899999999999999" customHeight="1"/>
    <row r="404" ht="16.899999999999999" customHeight="1"/>
    <row r="405" ht="16.899999999999999" customHeight="1"/>
    <row r="406" ht="16.899999999999999" customHeight="1"/>
    <row r="407" ht="16.899999999999999" customHeight="1"/>
    <row r="408" ht="16.899999999999999" customHeight="1"/>
    <row r="409" ht="16.899999999999999" customHeight="1"/>
    <row r="410" ht="16.899999999999999" customHeight="1"/>
    <row r="411" ht="16.899999999999999" customHeight="1"/>
    <row r="412" ht="16.899999999999999" customHeight="1"/>
    <row r="413" ht="16.899999999999999" customHeight="1"/>
    <row r="414" ht="16.899999999999999" customHeight="1"/>
    <row r="415" ht="16.899999999999999" customHeight="1"/>
    <row r="416" ht="16.899999999999999" customHeight="1"/>
    <row r="417" ht="16.899999999999999" customHeight="1"/>
    <row r="418" ht="16.899999999999999" customHeight="1"/>
    <row r="419" ht="16.899999999999999" customHeight="1"/>
    <row r="420" ht="16.899999999999999" customHeight="1"/>
    <row r="421" ht="16.899999999999999" customHeight="1"/>
    <row r="422" ht="16.899999999999999" customHeight="1"/>
    <row r="423" ht="16.899999999999999" customHeight="1"/>
    <row r="424" ht="16.899999999999999" customHeight="1"/>
    <row r="425" ht="16.899999999999999" customHeight="1"/>
    <row r="426" ht="16.899999999999999" customHeight="1"/>
    <row r="427" ht="16.899999999999999" customHeight="1"/>
    <row r="428" ht="16.899999999999999" customHeight="1"/>
    <row r="429" ht="16.899999999999999" customHeight="1"/>
    <row r="430" ht="16.899999999999999" customHeight="1"/>
    <row r="431" ht="16.899999999999999" customHeight="1"/>
    <row r="432" ht="16.899999999999999" customHeight="1"/>
    <row r="433" ht="16.899999999999999" customHeight="1"/>
    <row r="434" ht="16.899999999999999" customHeight="1"/>
    <row r="435" ht="16.899999999999999" customHeight="1"/>
    <row r="436" ht="16.899999999999999" customHeight="1"/>
    <row r="437" ht="16.899999999999999" customHeight="1"/>
    <row r="438" ht="16.899999999999999" customHeight="1"/>
    <row r="439" ht="16.899999999999999" customHeight="1"/>
    <row r="440" ht="16.899999999999999" customHeight="1"/>
    <row r="441" ht="16.899999999999999" customHeight="1"/>
    <row r="442" ht="16.899999999999999" customHeight="1"/>
    <row r="443" ht="16.899999999999999" customHeight="1"/>
    <row r="444" ht="16.899999999999999" customHeight="1"/>
    <row r="445" ht="16.899999999999999" customHeight="1"/>
    <row r="446" ht="16.899999999999999" customHeight="1"/>
    <row r="447" ht="16.899999999999999" customHeight="1"/>
    <row r="448" ht="16.899999999999999" customHeight="1"/>
    <row r="449" ht="16.899999999999999" customHeight="1"/>
    <row r="450" ht="16.899999999999999" customHeight="1"/>
    <row r="451" ht="16.899999999999999" customHeight="1"/>
    <row r="452" ht="16.899999999999999" customHeight="1"/>
    <row r="453" ht="16.899999999999999" customHeight="1"/>
    <row r="454" ht="16.899999999999999" customHeight="1"/>
    <row r="455" ht="16.899999999999999" customHeight="1"/>
    <row r="456" ht="16.899999999999999" customHeight="1"/>
    <row r="457" ht="16.899999999999999" customHeight="1"/>
    <row r="458" ht="16.899999999999999" customHeight="1"/>
    <row r="459" ht="16.899999999999999" customHeight="1"/>
    <row r="460" ht="16.899999999999999" customHeight="1"/>
    <row r="461" ht="16.899999999999999" customHeight="1"/>
    <row r="462" ht="16.899999999999999" customHeight="1"/>
    <row r="463" ht="16.899999999999999" customHeight="1"/>
    <row r="464" ht="16.899999999999999" customHeight="1"/>
    <row r="465" ht="16.899999999999999" customHeight="1"/>
    <row r="466" ht="16.899999999999999" customHeight="1"/>
    <row r="467" ht="16.899999999999999" customHeight="1"/>
    <row r="468" ht="16.899999999999999" customHeight="1"/>
    <row r="469" ht="16.899999999999999" customHeight="1"/>
    <row r="470" ht="16.899999999999999" customHeight="1"/>
    <row r="471" ht="16.899999999999999" customHeight="1"/>
    <row r="472" ht="16.899999999999999" customHeight="1"/>
    <row r="473" ht="16.899999999999999" customHeight="1"/>
    <row r="474" ht="16.899999999999999" customHeight="1"/>
    <row r="475" ht="16.899999999999999" customHeight="1"/>
    <row r="476" ht="16.899999999999999" customHeight="1"/>
    <row r="477" ht="16.899999999999999" customHeight="1"/>
    <row r="478" ht="16.899999999999999" customHeight="1"/>
    <row r="479" ht="16.899999999999999" customHeight="1"/>
    <row r="480" ht="16.899999999999999" customHeight="1"/>
    <row r="481" ht="16.899999999999999" customHeight="1"/>
    <row r="482" ht="16.899999999999999" customHeight="1"/>
    <row r="483" ht="16.899999999999999" customHeight="1"/>
    <row r="484" ht="16.899999999999999" customHeight="1"/>
    <row r="485" ht="16.899999999999999" customHeight="1"/>
    <row r="486" ht="16.899999999999999" customHeight="1"/>
    <row r="487" ht="16.899999999999999" customHeight="1"/>
    <row r="488" ht="16.899999999999999" customHeight="1"/>
    <row r="489" ht="16.899999999999999" customHeight="1"/>
    <row r="490" ht="16.899999999999999" customHeight="1"/>
    <row r="491" ht="16.899999999999999" customHeight="1"/>
    <row r="492" ht="16.899999999999999" customHeight="1"/>
    <row r="493" ht="16.899999999999999" customHeight="1"/>
    <row r="494" ht="16.899999999999999" customHeight="1"/>
    <row r="495" ht="16.899999999999999" customHeight="1"/>
    <row r="496" ht="16.899999999999999" customHeight="1"/>
    <row r="497" ht="16.899999999999999" customHeight="1"/>
    <row r="498" ht="16.899999999999999" customHeight="1"/>
    <row r="499" ht="16.899999999999999" customHeight="1"/>
    <row r="500" ht="16.899999999999999" customHeight="1"/>
    <row r="501" ht="16.899999999999999" customHeight="1"/>
    <row r="502" ht="16.899999999999999" customHeight="1"/>
    <row r="503" ht="16.899999999999999" customHeight="1"/>
    <row r="504" ht="16.899999999999999" customHeight="1"/>
    <row r="505" ht="16.899999999999999" customHeight="1"/>
    <row r="506" ht="16.899999999999999" customHeight="1"/>
    <row r="507" ht="16.899999999999999" customHeight="1"/>
    <row r="508" ht="16.899999999999999" customHeight="1"/>
    <row r="509" ht="16.899999999999999" customHeight="1"/>
    <row r="510" ht="16.899999999999999" customHeight="1"/>
    <row r="511" ht="16.899999999999999" customHeight="1"/>
    <row r="512" ht="16.899999999999999" customHeight="1"/>
    <row r="513" ht="16.899999999999999" customHeight="1"/>
    <row r="514" ht="16.899999999999999" customHeight="1"/>
    <row r="515" ht="16.899999999999999" customHeight="1"/>
    <row r="516" ht="16.899999999999999" customHeight="1"/>
    <row r="517" ht="16.899999999999999" customHeight="1"/>
    <row r="518" ht="16.899999999999999" customHeight="1"/>
    <row r="519" ht="16.899999999999999" customHeight="1"/>
    <row r="520" ht="16.899999999999999" customHeight="1"/>
    <row r="521" ht="16.899999999999999" customHeight="1"/>
    <row r="522" ht="16.899999999999999" customHeight="1"/>
    <row r="523" ht="16.899999999999999" customHeight="1"/>
    <row r="524" ht="16.899999999999999" customHeight="1"/>
    <row r="525" ht="16.899999999999999" customHeight="1"/>
    <row r="526" ht="16.899999999999999" customHeight="1"/>
    <row r="527" ht="16.899999999999999" customHeight="1"/>
    <row r="528" ht="16.899999999999999" customHeight="1"/>
    <row r="529" ht="16.899999999999999" customHeight="1"/>
    <row r="530" ht="16.899999999999999" customHeight="1"/>
    <row r="531" ht="16.899999999999999" customHeight="1"/>
    <row r="532" ht="16.899999999999999" customHeight="1"/>
    <row r="533" ht="16.899999999999999" customHeight="1"/>
    <row r="534" ht="16.899999999999999" customHeight="1"/>
    <row r="535" ht="16.899999999999999" customHeight="1"/>
    <row r="536" ht="16.899999999999999" customHeight="1"/>
    <row r="537" ht="16.899999999999999" customHeight="1"/>
    <row r="538" ht="16.899999999999999" customHeight="1"/>
    <row r="539" ht="16.899999999999999" customHeight="1"/>
    <row r="540" ht="16.899999999999999" customHeight="1"/>
    <row r="541" ht="16.899999999999999" customHeight="1"/>
    <row r="542" ht="16.899999999999999" customHeight="1"/>
    <row r="543" ht="16.899999999999999" customHeight="1"/>
    <row r="544" ht="16.899999999999999" customHeight="1"/>
    <row r="545" ht="16.899999999999999" customHeight="1"/>
    <row r="546" ht="16.899999999999999" customHeight="1"/>
    <row r="547" ht="16.899999999999999" customHeight="1"/>
    <row r="548" ht="16.899999999999999" customHeight="1"/>
    <row r="549" ht="16.899999999999999" customHeight="1"/>
    <row r="550" ht="16.899999999999999" customHeight="1"/>
    <row r="551" ht="16.899999999999999" customHeight="1"/>
    <row r="552" ht="16.899999999999999" customHeight="1"/>
    <row r="553" ht="16.899999999999999" customHeight="1"/>
    <row r="554" ht="16.899999999999999" customHeight="1"/>
    <row r="555" ht="16.899999999999999" customHeight="1"/>
    <row r="556" ht="16.899999999999999" customHeight="1"/>
    <row r="557" ht="16.899999999999999" customHeight="1"/>
    <row r="558" ht="16.899999999999999" customHeight="1"/>
    <row r="559" ht="16.899999999999999" customHeight="1"/>
    <row r="560" ht="16.899999999999999" customHeight="1"/>
    <row r="561" ht="16.899999999999999" customHeight="1"/>
    <row r="562" ht="16.899999999999999" customHeight="1"/>
    <row r="563" ht="16.899999999999999" customHeight="1"/>
    <row r="564" ht="16.899999999999999" customHeight="1"/>
    <row r="565" ht="16.899999999999999" customHeight="1"/>
    <row r="566" ht="16.899999999999999" customHeight="1"/>
    <row r="567" ht="16.899999999999999" customHeight="1"/>
    <row r="568" ht="16.899999999999999" customHeight="1"/>
    <row r="569" ht="16.899999999999999" customHeight="1"/>
    <row r="570" ht="16.899999999999999" customHeight="1"/>
    <row r="571" ht="16.899999999999999" customHeight="1"/>
    <row r="572" ht="16.899999999999999" customHeight="1"/>
    <row r="573" ht="16.899999999999999" customHeight="1"/>
    <row r="574" ht="16.899999999999999" customHeight="1"/>
    <row r="575" ht="16.899999999999999" customHeight="1"/>
    <row r="576" ht="16.899999999999999" customHeight="1"/>
    <row r="577" ht="16.899999999999999" customHeight="1"/>
    <row r="578" ht="16.899999999999999" customHeight="1"/>
    <row r="579" ht="16.899999999999999" customHeight="1"/>
    <row r="580" ht="16.899999999999999" customHeight="1"/>
    <row r="581" ht="16.899999999999999" customHeight="1"/>
    <row r="582" ht="16.899999999999999" customHeight="1"/>
    <row r="583" ht="16.899999999999999" customHeight="1"/>
    <row r="584" ht="16.899999999999999" customHeight="1"/>
    <row r="585" ht="16.899999999999999" customHeight="1"/>
    <row r="586" ht="16.899999999999999" customHeight="1"/>
    <row r="587" ht="16.899999999999999" customHeight="1"/>
    <row r="588" ht="16.899999999999999" customHeight="1"/>
    <row r="589" ht="16.899999999999999" customHeight="1"/>
    <row r="590" ht="16.899999999999999" customHeight="1"/>
    <row r="591" ht="16.899999999999999" customHeight="1"/>
    <row r="592" ht="16.899999999999999" customHeight="1"/>
    <row r="593" ht="16.899999999999999" customHeight="1"/>
    <row r="594" ht="16.899999999999999" customHeight="1"/>
    <row r="595" ht="16.899999999999999" customHeight="1"/>
    <row r="596" ht="16.899999999999999" customHeight="1"/>
    <row r="597" ht="16.899999999999999" customHeight="1"/>
    <row r="598" ht="16.899999999999999" customHeight="1"/>
    <row r="599" ht="16.899999999999999" customHeight="1"/>
    <row r="600" ht="16.899999999999999" customHeight="1"/>
    <row r="601" ht="16.899999999999999" customHeight="1"/>
    <row r="602" ht="16.899999999999999" customHeight="1"/>
    <row r="603" ht="16.899999999999999" customHeight="1"/>
    <row r="604" ht="16.899999999999999" customHeight="1"/>
    <row r="605" ht="16.899999999999999" customHeight="1"/>
    <row r="606" ht="16.899999999999999" customHeight="1"/>
    <row r="607" ht="16.899999999999999" customHeight="1"/>
    <row r="608" ht="16.899999999999999" customHeight="1"/>
    <row r="609" ht="16.899999999999999" customHeight="1"/>
    <row r="610" ht="16.899999999999999" customHeight="1"/>
    <row r="611" ht="16.899999999999999" customHeight="1"/>
    <row r="612" ht="16.899999999999999" customHeight="1"/>
    <row r="613" ht="16.899999999999999" customHeight="1"/>
    <row r="614" ht="16.899999999999999" customHeight="1"/>
    <row r="615" ht="16.899999999999999" customHeight="1"/>
    <row r="616" ht="16.899999999999999" customHeight="1"/>
    <row r="617" ht="16.899999999999999" customHeight="1"/>
    <row r="618" ht="16.899999999999999" customHeight="1"/>
    <row r="619" ht="16.899999999999999" customHeight="1"/>
    <row r="620" ht="16.899999999999999" customHeight="1"/>
    <row r="621" ht="16.899999999999999" customHeight="1"/>
    <row r="622" ht="16.899999999999999" customHeight="1"/>
    <row r="623" ht="16.899999999999999" customHeight="1"/>
    <row r="624" ht="16.899999999999999" customHeight="1"/>
    <row r="625" ht="16.899999999999999" customHeight="1"/>
    <row r="626" ht="16.899999999999999" customHeight="1"/>
    <row r="627" ht="16.899999999999999" customHeight="1"/>
    <row r="628" ht="16.899999999999999" customHeight="1"/>
    <row r="629" ht="16.899999999999999" customHeight="1"/>
    <row r="630" ht="16.899999999999999" customHeight="1"/>
    <row r="631" ht="16.899999999999999" customHeight="1"/>
    <row r="632" ht="16.899999999999999" customHeight="1"/>
    <row r="633" ht="16.899999999999999" customHeight="1"/>
    <row r="634" ht="16.899999999999999" customHeight="1"/>
    <row r="635" ht="16.899999999999999" customHeight="1"/>
    <row r="636" ht="16.899999999999999" customHeight="1"/>
    <row r="637" ht="16.899999999999999" customHeight="1"/>
    <row r="638" ht="16.899999999999999" customHeight="1"/>
    <row r="639" ht="16.899999999999999" customHeight="1"/>
    <row r="640" ht="16.899999999999999" customHeight="1"/>
    <row r="641" ht="16.899999999999999" customHeight="1"/>
    <row r="642" ht="16.899999999999999" customHeight="1"/>
    <row r="643" ht="16.899999999999999" customHeight="1"/>
    <row r="644" ht="16.899999999999999" customHeight="1"/>
    <row r="645" ht="16.899999999999999" customHeight="1"/>
    <row r="646" ht="16.899999999999999" customHeight="1"/>
    <row r="647" ht="16.899999999999999" customHeight="1"/>
    <row r="648" ht="16.899999999999999" customHeight="1"/>
    <row r="649" ht="16.899999999999999" customHeight="1"/>
    <row r="650" ht="16.899999999999999" customHeight="1"/>
    <row r="651" ht="16.899999999999999" customHeight="1"/>
    <row r="652" ht="16.899999999999999" customHeight="1"/>
    <row r="653" ht="16.899999999999999" customHeight="1"/>
    <row r="654" ht="16.899999999999999" customHeight="1"/>
    <row r="655" ht="16.899999999999999" customHeight="1"/>
    <row r="656" ht="16.899999999999999" customHeight="1"/>
    <row r="657" ht="16.899999999999999" customHeight="1"/>
    <row r="658" ht="16.899999999999999" customHeight="1"/>
    <row r="659" ht="16.899999999999999" customHeight="1"/>
    <row r="660" ht="16.899999999999999" customHeight="1"/>
    <row r="661" ht="16.899999999999999" customHeight="1"/>
    <row r="662" ht="16.899999999999999" customHeight="1"/>
    <row r="663" ht="16.899999999999999" customHeight="1"/>
    <row r="664" ht="16.899999999999999" customHeight="1"/>
    <row r="665" ht="16.899999999999999" customHeight="1"/>
    <row r="666" ht="16.899999999999999" customHeight="1"/>
    <row r="667" ht="16.899999999999999" customHeight="1"/>
    <row r="668" ht="16.899999999999999" customHeight="1"/>
    <row r="669" ht="16.899999999999999" customHeight="1"/>
    <row r="670" ht="16.899999999999999" customHeight="1"/>
    <row r="671" ht="16.899999999999999" customHeight="1"/>
    <row r="672" ht="16.899999999999999" customHeight="1"/>
    <row r="673" ht="16.899999999999999" customHeight="1"/>
    <row r="674" ht="16.899999999999999" customHeight="1"/>
    <row r="675" ht="16.899999999999999" customHeight="1"/>
    <row r="676" ht="16.899999999999999" customHeight="1"/>
    <row r="677" ht="16.899999999999999" customHeight="1"/>
    <row r="678" ht="16.899999999999999" customHeight="1"/>
    <row r="679" ht="16.899999999999999" customHeight="1"/>
    <row r="680" ht="16.899999999999999" customHeight="1"/>
    <row r="681" ht="16.899999999999999" customHeight="1"/>
    <row r="682" ht="16.899999999999999" customHeight="1"/>
    <row r="683" ht="16.899999999999999" customHeight="1"/>
    <row r="684" ht="16.899999999999999" customHeight="1"/>
    <row r="685" ht="16.899999999999999" customHeight="1"/>
    <row r="686" ht="16.899999999999999" customHeight="1"/>
    <row r="687" ht="16.899999999999999" customHeight="1"/>
    <row r="688" ht="16.899999999999999" customHeight="1"/>
    <row r="689" ht="16.899999999999999" customHeight="1"/>
    <row r="690" ht="16.899999999999999" customHeight="1"/>
    <row r="691" ht="16.899999999999999" customHeight="1"/>
    <row r="692" ht="16.899999999999999" customHeight="1"/>
    <row r="693" ht="16.899999999999999" customHeight="1"/>
    <row r="694" ht="16.899999999999999" customHeight="1"/>
    <row r="695" ht="16.899999999999999" customHeight="1"/>
    <row r="696" ht="16.899999999999999" customHeight="1"/>
    <row r="697" ht="16.899999999999999" customHeight="1"/>
    <row r="698" ht="16.899999999999999" customHeight="1"/>
    <row r="699" ht="16.899999999999999" customHeight="1"/>
    <row r="700" ht="16.899999999999999" customHeight="1"/>
    <row r="701" ht="16.899999999999999" customHeight="1"/>
    <row r="702" ht="16.899999999999999" customHeight="1"/>
    <row r="703" ht="16.899999999999999" customHeight="1"/>
    <row r="704" ht="16.899999999999999" customHeight="1"/>
    <row r="705" ht="16.899999999999999" customHeight="1"/>
    <row r="706" ht="16.899999999999999" customHeight="1"/>
    <row r="707" ht="16.899999999999999" customHeight="1"/>
    <row r="708" ht="16.899999999999999" customHeight="1"/>
    <row r="709" ht="16.899999999999999" customHeight="1"/>
    <row r="710" ht="16.899999999999999" customHeight="1"/>
    <row r="711" ht="16.899999999999999" customHeight="1"/>
    <row r="712" ht="16.899999999999999" customHeight="1"/>
    <row r="713" ht="16.899999999999999" customHeight="1"/>
    <row r="714" ht="16.899999999999999" customHeight="1"/>
    <row r="715" ht="16.899999999999999" customHeight="1"/>
    <row r="716" ht="16.899999999999999" customHeight="1"/>
    <row r="717" ht="16.899999999999999" customHeight="1"/>
    <row r="718" ht="16.899999999999999" customHeight="1"/>
    <row r="719" ht="16.899999999999999" customHeight="1"/>
    <row r="720" ht="16.899999999999999" customHeight="1"/>
    <row r="721" ht="16.899999999999999" customHeight="1"/>
    <row r="722" ht="16.899999999999999" customHeight="1"/>
    <row r="723" ht="16.899999999999999" customHeight="1"/>
    <row r="724" ht="16.899999999999999" customHeight="1"/>
    <row r="725" ht="16.899999999999999" customHeight="1"/>
    <row r="726" ht="16.899999999999999" customHeight="1"/>
    <row r="727" ht="16.899999999999999" customHeight="1"/>
    <row r="728" ht="16.899999999999999" customHeight="1"/>
    <row r="729" ht="16.899999999999999" customHeight="1"/>
    <row r="730" ht="16.899999999999999" customHeight="1"/>
    <row r="731" ht="16.899999999999999" customHeight="1"/>
    <row r="732" ht="16.899999999999999" customHeight="1"/>
    <row r="733" ht="16.899999999999999" customHeight="1"/>
    <row r="734" ht="16.899999999999999" customHeight="1"/>
    <row r="735" ht="16.899999999999999" customHeight="1"/>
    <row r="736" ht="16.899999999999999" customHeight="1"/>
    <row r="737" ht="16.899999999999999" customHeight="1"/>
    <row r="738" ht="16.899999999999999" customHeight="1"/>
    <row r="739" ht="16.899999999999999" customHeight="1"/>
    <row r="740" ht="16.899999999999999" customHeight="1"/>
    <row r="741" ht="16.899999999999999" customHeight="1"/>
    <row r="742" ht="16.899999999999999" customHeight="1"/>
    <row r="743" ht="16.899999999999999" customHeight="1"/>
    <row r="744" ht="16.899999999999999" customHeight="1"/>
    <row r="745" ht="16.899999999999999" customHeight="1"/>
    <row r="746" ht="16.899999999999999" customHeight="1"/>
    <row r="747" ht="16.899999999999999" customHeight="1"/>
    <row r="748" ht="16.899999999999999" customHeight="1"/>
    <row r="749" ht="16.899999999999999" customHeight="1"/>
    <row r="750" ht="16.899999999999999" customHeight="1"/>
    <row r="751" ht="16.899999999999999" customHeight="1"/>
    <row r="752" ht="16.899999999999999" customHeight="1"/>
    <row r="753" ht="16.899999999999999" customHeight="1"/>
    <row r="754" ht="16.899999999999999" customHeight="1"/>
    <row r="755" ht="16.899999999999999" customHeight="1"/>
    <row r="756" ht="16.899999999999999" customHeight="1"/>
    <row r="757" ht="16.899999999999999" customHeight="1"/>
    <row r="758" ht="16.899999999999999" customHeight="1"/>
    <row r="759" ht="16.899999999999999" customHeight="1"/>
    <row r="760" ht="16.899999999999999" customHeight="1"/>
    <row r="761" ht="16.899999999999999" customHeight="1"/>
    <row r="762" ht="16.899999999999999" customHeight="1"/>
    <row r="763" ht="16.899999999999999" customHeight="1"/>
    <row r="764" ht="16.899999999999999" customHeight="1"/>
    <row r="765" ht="16.899999999999999" customHeight="1"/>
    <row r="766" ht="16.899999999999999" customHeight="1"/>
    <row r="767" ht="16.899999999999999" customHeight="1"/>
    <row r="768" ht="16.899999999999999" customHeight="1"/>
    <row r="769" ht="16.899999999999999" customHeight="1"/>
    <row r="770" ht="16.899999999999999" customHeight="1"/>
    <row r="771" ht="16.899999999999999" customHeight="1"/>
    <row r="772" ht="16.899999999999999" customHeight="1"/>
    <row r="773" ht="16.899999999999999" customHeight="1"/>
    <row r="774" ht="16.899999999999999" customHeight="1"/>
    <row r="775" ht="16.899999999999999" customHeight="1"/>
    <row r="776" ht="16.899999999999999" customHeight="1"/>
    <row r="777" ht="16.899999999999999" customHeight="1"/>
    <row r="778" ht="16.899999999999999" customHeight="1"/>
    <row r="779" ht="16.899999999999999" customHeight="1"/>
    <row r="780" ht="16.899999999999999" customHeight="1"/>
    <row r="781" ht="16.899999999999999" customHeight="1"/>
    <row r="782" ht="16.899999999999999" customHeight="1"/>
    <row r="783" ht="16.899999999999999" customHeight="1"/>
    <row r="784" ht="16.899999999999999" customHeight="1"/>
    <row r="785" ht="16.899999999999999" customHeight="1"/>
    <row r="786" ht="16.899999999999999" customHeight="1"/>
    <row r="787" ht="16.899999999999999" customHeight="1"/>
    <row r="788" ht="16.899999999999999" customHeight="1"/>
    <row r="789" ht="16.899999999999999" customHeight="1"/>
    <row r="790" ht="16.899999999999999" customHeight="1"/>
    <row r="791" ht="16.899999999999999" customHeight="1"/>
    <row r="792" ht="16.899999999999999" customHeight="1"/>
    <row r="793" ht="16.899999999999999" customHeight="1"/>
    <row r="794" ht="16.899999999999999" customHeight="1"/>
    <row r="795" ht="16.899999999999999" customHeight="1"/>
    <row r="796" ht="16.899999999999999" customHeight="1"/>
    <row r="797" ht="16.899999999999999" customHeight="1"/>
    <row r="798" ht="16.899999999999999" customHeight="1"/>
    <row r="799" ht="16.899999999999999" customHeight="1"/>
    <row r="800" ht="16.899999999999999" customHeight="1"/>
    <row r="801" ht="16.899999999999999" customHeight="1"/>
    <row r="802" ht="16.899999999999999" customHeight="1"/>
    <row r="803" ht="16.899999999999999" customHeight="1"/>
    <row r="804" ht="16.899999999999999" customHeight="1"/>
    <row r="805" ht="16.899999999999999" customHeight="1"/>
    <row r="806" ht="16.899999999999999" customHeight="1"/>
    <row r="807" ht="16.899999999999999" customHeight="1"/>
    <row r="808" ht="16.899999999999999" customHeight="1"/>
    <row r="809" ht="16.899999999999999" customHeight="1"/>
    <row r="810" ht="16.899999999999999" customHeight="1"/>
    <row r="811" ht="16.899999999999999" customHeight="1"/>
    <row r="812" ht="16.899999999999999" customHeight="1"/>
    <row r="813" ht="16.899999999999999" customHeight="1"/>
    <row r="814" ht="16.899999999999999" customHeight="1"/>
    <row r="815" ht="16.899999999999999" customHeight="1"/>
    <row r="816" ht="16.899999999999999" customHeight="1"/>
    <row r="817" ht="16.899999999999999" customHeight="1"/>
    <row r="818" ht="16.899999999999999" customHeight="1"/>
    <row r="819" ht="16.899999999999999" customHeight="1"/>
    <row r="820" ht="16.899999999999999" customHeight="1"/>
    <row r="821" ht="16.899999999999999" customHeight="1"/>
    <row r="822" ht="16.899999999999999" customHeight="1"/>
    <row r="823" ht="16.899999999999999" customHeight="1"/>
    <row r="824" ht="16.899999999999999" customHeight="1"/>
    <row r="825" ht="16.899999999999999" customHeight="1"/>
    <row r="826" ht="16.899999999999999" customHeight="1"/>
    <row r="827" ht="16.899999999999999" customHeight="1"/>
    <row r="828" ht="16.899999999999999" customHeight="1"/>
    <row r="829" ht="16.899999999999999" customHeight="1"/>
    <row r="830" ht="16.899999999999999" customHeight="1"/>
    <row r="831" ht="16.899999999999999" customHeight="1"/>
    <row r="832" ht="16.899999999999999" customHeight="1"/>
    <row r="833" ht="16.899999999999999" customHeight="1"/>
    <row r="834" ht="16.899999999999999" customHeight="1"/>
    <row r="835" ht="16.899999999999999" customHeight="1"/>
    <row r="836" ht="16.899999999999999" customHeight="1"/>
    <row r="837" ht="16.899999999999999" customHeight="1"/>
    <row r="838" ht="16.899999999999999" customHeight="1"/>
    <row r="839" ht="16.899999999999999" customHeight="1"/>
    <row r="840" ht="16.899999999999999" customHeight="1"/>
    <row r="841" ht="16.899999999999999" customHeight="1"/>
    <row r="842" ht="16.899999999999999" customHeight="1"/>
    <row r="843" ht="16.899999999999999" customHeight="1"/>
    <row r="844" ht="16.899999999999999" customHeight="1"/>
    <row r="845" ht="16.899999999999999" customHeight="1"/>
    <row r="846" ht="16.899999999999999" customHeight="1"/>
    <row r="847" ht="16.899999999999999" customHeight="1"/>
    <row r="848" ht="16.899999999999999" customHeight="1"/>
    <row r="849" ht="16.899999999999999" customHeight="1"/>
    <row r="850" ht="16.899999999999999" customHeight="1"/>
    <row r="851" ht="16.899999999999999" customHeight="1"/>
    <row r="852" ht="16.899999999999999" customHeight="1"/>
    <row r="853" ht="16.899999999999999" customHeight="1"/>
    <row r="854" ht="16.899999999999999" customHeight="1"/>
    <row r="855" ht="16.899999999999999" customHeight="1"/>
    <row r="856" ht="16.899999999999999" customHeight="1"/>
    <row r="857" ht="16.899999999999999" customHeight="1"/>
    <row r="858" ht="16.899999999999999" customHeight="1"/>
    <row r="859" ht="16.899999999999999" customHeight="1"/>
    <row r="860" ht="16.899999999999999" customHeight="1"/>
    <row r="861" ht="16.899999999999999" customHeight="1"/>
    <row r="862" ht="16.899999999999999" customHeight="1"/>
    <row r="863" ht="16.899999999999999" customHeight="1"/>
    <row r="864" ht="16.899999999999999" customHeight="1"/>
    <row r="865" ht="16.899999999999999" customHeight="1"/>
    <row r="866" ht="16.899999999999999" customHeight="1"/>
    <row r="867" ht="16.899999999999999" customHeight="1"/>
    <row r="868" ht="16.899999999999999" customHeight="1"/>
    <row r="869" ht="16.899999999999999" customHeight="1"/>
    <row r="870" ht="16.899999999999999" customHeight="1"/>
    <row r="871" ht="16.899999999999999" customHeight="1"/>
    <row r="872" ht="16.899999999999999" customHeight="1"/>
    <row r="873" ht="16.899999999999999" customHeight="1"/>
    <row r="874" ht="16.899999999999999" customHeight="1"/>
    <row r="875" ht="16.899999999999999" customHeight="1"/>
    <row r="876" ht="16.899999999999999" customHeight="1"/>
    <row r="877" ht="16.899999999999999" customHeight="1"/>
    <row r="878" ht="16.899999999999999" customHeight="1"/>
    <row r="879" ht="16.899999999999999" customHeight="1"/>
    <row r="880" ht="16.899999999999999" customHeight="1"/>
    <row r="881" ht="16.899999999999999" customHeight="1"/>
    <row r="882" ht="16.899999999999999" customHeight="1"/>
    <row r="883" ht="16.899999999999999" customHeight="1"/>
    <row r="884" ht="16.899999999999999" customHeight="1"/>
    <row r="885" ht="16.899999999999999" customHeight="1"/>
    <row r="886" ht="16.899999999999999" customHeight="1"/>
    <row r="887" ht="16.899999999999999" customHeight="1"/>
    <row r="888" ht="16.899999999999999" customHeight="1"/>
    <row r="889" ht="16.899999999999999" customHeight="1"/>
    <row r="890" ht="16.899999999999999" customHeight="1"/>
    <row r="891" ht="16.899999999999999" customHeight="1"/>
    <row r="892" ht="16.899999999999999" customHeight="1"/>
    <row r="893" ht="16.899999999999999" customHeight="1"/>
    <row r="894" ht="16.899999999999999" customHeight="1"/>
    <row r="895" ht="16.899999999999999" customHeight="1"/>
    <row r="896" ht="16.899999999999999" customHeight="1"/>
    <row r="897" ht="16.899999999999999" customHeight="1"/>
    <row r="898" ht="16.899999999999999" customHeight="1"/>
    <row r="899" ht="16.899999999999999" customHeight="1"/>
    <row r="900" ht="16.899999999999999" customHeight="1"/>
    <row r="901" ht="16.899999999999999" customHeight="1"/>
    <row r="902" ht="16.899999999999999" customHeight="1"/>
    <row r="903" ht="16.899999999999999" customHeight="1"/>
    <row r="904" ht="16.899999999999999" customHeight="1"/>
    <row r="905" ht="16.899999999999999" customHeight="1"/>
    <row r="906" ht="16.899999999999999" customHeight="1"/>
    <row r="907" ht="16.899999999999999" customHeight="1"/>
    <row r="908" ht="16.899999999999999" customHeight="1"/>
    <row r="909" ht="16.899999999999999" customHeight="1"/>
    <row r="910" ht="16.899999999999999" customHeight="1"/>
    <row r="911" ht="16.899999999999999" customHeight="1"/>
    <row r="912" ht="16.899999999999999" customHeight="1"/>
    <row r="913" ht="16.899999999999999" customHeight="1"/>
    <row r="914" ht="16.899999999999999" customHeight="1"/>
    <row r="915" ht="16.899999999999999" customHeight="1"/>
    <row r="916" ht="16.899999999999999" customHeight="1"/>
    <row r="917" ht="16.899999999999999" customHeight="1"/>
    <row r="918" ht="16.899999999999999" customHeight="1"/>
    <row r="919" ht="16.899999999999999" customHeight="1"/>
    <row r="920" ht="16.899999999999999" customHeight="1"/>
    <row r="921" ht="16.899999999999999" customHeight="1"/>
    <row r="922" ht="16.899999999999999" customHeight="1"/>
    <row r="923" ht="16.899999999999999" customHeight="1"/>
    <row r="924" ht="16.899999999999999" customHeight="1"/>
    <row r="925" ht="16.899999999999999" customHeight="1"/>
    <row r="926" ht="16.899999999999999" customHeight="1"/>
    <row r="927" ht="16.899999999999999" customHeight="1"/>
    <row r="928" ht="16.899999999999999" customHeight="1"/>
    <row r="929" ht="16.899999999999999" customHeight="1"/>
    <row r="930" ht="16.899999999999999" customHeight="1"/>
    <row r="931" ht="16.899999999999999" customHeight="1"/>
    <row r="932" ht="16.899999999999999" customHeight="1"/>
    <row r="933" ht="16.899999999999999" customHeight="1"/>
    <row r="934" ht="16.899999999999999" customHeight="1"/>
    <row r="935" ht="16.899999999999999" customHeight="1"/>
    <row r="936" ht="16.899999999999999" customHeight="1"/>
    <row r="937" ht="16.899999999999999" customHeight="1"/>
    <row r="938" ht="16.899999999999999" customHeight="1"/>
    <row r="939" ht="16.899999999999999" customHeight="1"/>
    <row r="940" ht="16.899999999999999" customHeight="1"/>
    <row r="941" ht="16.899999999999999" customHeight="1"/>
    <row r="942" ht="16.899999999999999" customHeight="1"/>
    <row r="943" ht="16.899999999999999" customHeight="1"/>
    <row r="944" ht="16.899999999999999" customHeight="1"/>
    <row r="945" ht="16.899999999999999" customHeight="1"/>
    <row r="946" ht="16.899999999999999" customHeight="1"/>
    <row r="947" ht="16.899999999999999" customHeight="1"/>
    <row r="948" ht="16.899999999999999" customHeight="1"/>
    <row r="949" ht="16.899999999999999" customHeight="1"/>
    <row r="950" ht="16.899999999999999" customHeight="1"/>
    <row r="951" ht="16.899999999999999" customHeight="1"/>
    <row r="952" ht="16.899999999999999" customHeight="1"/>
    <row r="953" ht="16.899999999999999" customHeight="1"/>
    <row r="954" ht="16.899999999999999" customHeight="1"/>
    <row r="955" ht="16.899999999999999" customHeight="1"/>
    <row r="956" ht="16.899999999999999" customHeight="1"/>
    <row r="957" ht="16.899999999999999" customHeight="1"/>
    <row r="958" ht="16.899999999999999" customHeight="1"/>
    <row r="959" ht="16.899999999999999" customHeight="1"/>
    <row r="960" ht="16.899999999999999" customHeight="1"/>
    <row r="961" ht="16.899999999999999" customHeight="1"/>
    <row r="962" ht="16.899999999999999" customHeight="1"/>
    <row r="963" ht="16.899999999999999" customHeight="1"/>
    <row r="964" ht="16.899999999999999" customHeight="1"/>
    <row r="965" ht="16.899999999999999" customHeight="1"/>
    <row r="966" ht="16.899999999999999" customHeight="1"/>
    <row r="967" ht="16.899999999999999" customHeight="1"/>
    <row r="968" ht="16.899999999999999" customHeight="1"/>
    <row r="969" ht="16.899999999999999" customHeight="1"/>
    <row r="970" ht="16.899999999999999" customHeight="1"/>
    <row r="971" ht="16.899999999999999" customHeight="1"/>
    <row r="972" ht="16.899999999999999" customHeight="1"/>
    <row r="973" ht="16.899999999999999" customHeight="1"/>
    <row r="974" ht="16.899999999999999" customHeight="1"/>
    <row r="975" ht="16.899999999999999" customHeight="1"/>
    <row r="976" ht="16.899999999999999" customHeight="1"/>
    <row r="977" ht="16.899999999999999" customHeight="1"/>
    <row r="978" ht="16.899999999999999" customHeight="1"/>
    <row r="979" ht="16.899999999999999" customHeight="1"/>
    <row r="980" ht="16.899999999999999" customHeight="1"/>
    <row r="981" ht="16.899999999999999" customHeight="1"/>
    <row r="982" ht="16.899999999999999" customHeight="1"/>
    <row r="983" ht="16.899999999999999" customHeight="1"/>
    <row r="984" ht="16.899999999999999" customHeight="1"/>
    <row r="985" ht="16.899999999999999" customHeight="1"/>
    <row r="986" ht="16.899999999999999" customHeight="1"/>
    <row r="987" ht="16.899999999999999" customHeight="1"/>
    <row r="988" ht="16.899999999999999" customHeight="1"/>
    <row r="989" ht="16.899999999999999" customHeight="1"/>
    <row r="990" ht="16.899999999999999" customHeight="1"/>
    <row r="991" ht="16.899999999999999" customHeight="1"/>
    <row r="992" ht="16.899999999999999" customHeight="1"/>
    <row r="993" ht="16.899999999999999" customHeight="1"/>
    <row r="994" ht="16.899999999999999" customHeight="1"/>
    <row r="995" ht="16.899999999999999" customHeight="1"/>
    <row r="996" ht="16.899999999999999" customHeight="1"/>
    <row r="997" ht="16.899999999999999" customHeight="1"/>
    <row r="998" ht="16.899999999999999" customHeight="1"/>
    <row r="999" ht="16.899999999999999" customHeight="1"/>
    <row r="1000" ht="16.899999999999999" customHeight="1"/>
    <row r="1001" ht="16.899999999999999" customHeight="1"/>
    <row r="1002" ht="16.899999999999999" customHeight="1"/>
    <row r="1003" ht="16.899999999999999" customHeight="1"/>
    <row r="1004" ht="16.899999999999999" customHeight="1"/>
    <row r="1005" ht="16.899999999999999" customHeight="1"/>
    <row r="1006" ht="16.899999999999999" customHeight="1"/>
    <row r="1007" ht="16.899999999999999" customHeight="1"/>
    <row r="1008" ht="16.899999999999999" customHeight="1"/>
    <row r="1009" ht="16.899999999999999" customHeight="1"/>
    <row r="1010" ht="16.899999999999999" customHeight="1"/>
    <row r="1011" ht="16.899999999999999" customHeight="1"/>
    <row r="1012" ht="16.899999999999999" customHeight="1"/>
    <row r="1013" ht="16.899999999999999" customHeight="1"/>
    <row r="1014" ht="16.899999999999999" customHeight="1"/>
    <row r="1015" ht="16.899999999999999" customHeight="1"/>
    <row r="1016" ht="16.899999999999999" customHeight="1"/>
    <row r="1017" ht="16.899999999999999" customHeight="1"/>
    <row r="1018" ht="16.899999999999999" customHeight="1"/>
    <row r="1019" ht="16.899999999999999" customHeight="1"/>
    <row r="1020" ht="16.899999999999999" customHeight="1"/>
    <row r="1021" ht="16.899999999999999" customHeight="1"/>
    <row r="1022" ht="16.899999999999999" customHeight="1"/>
    <row r="1023" ht="16.899999999999999" customHeight="1"/>
    <row r="1024" ht="16.899999999999999" customHeight="1"/>
    <row r="1025" ht="16.899999999999999" customHeight="1"/>
    <row r="1026" ht="16.899999999999999" customHeight="1"/>
    <row r="1027" ht="16.899999999999999" customHeight="1"/>
    <row r="1028" ht="16.899999999999999" customHeight="1"/>
    <row r="1029" ht="16.899999999999999" customHeight="1"/>
    <row r="1030" ht="16.899999999999999" customHeight="1"/>
    <row r="1031" ht="16.899999999999999" customHeight="1"/>
    <row r="1032" ht="16.899999999999999" customHeight="1"/>
    <row r="1033" ht="16.899999999999999" customHeight="1"/>
    <row r="1034" ht="16.899999999999999" customHeight="1"/>
    <row r="1035" ht="16.899999999999999" customHeight="1"/>
    <row r="1036" ht="16.899999999999999" customHeight="1"/>
    <row r="1037" ht="16.899999999999999" customHeight="1"/>
    <row r="1038" ht="16.899999999999999" customHeight="1"/>
    <row r="1039" ht="16.899999999999999" customHeight="1"/>
    <row r="1040" ht="16.899999999999999" customHeight="1"/>
    <row r="1041" ht="16.899999999999999" customHeight="1"/>
    <row r="1042" ht="16.899999999999999" customHeight="1"/>
    <row r="1043" ht="16.899999999999999" customHeight="1"/>
    <row r="1044" ht="16.899999999999999" customHeight="1"/>
    <row r="1045" ht="16.899999999999999" customHeight="1"/>
    <row r="1046" ht="16.899999999999999" customHeight="1"/>
    <row r="1047" ht="16.899999999999999" customHeight="1"/>
    <row r="1048" ht="16.899999999999999" customHeight="1"/>
    <row r="1049" ht="16.899999999999999" customHeight="1"/>
    <row r="1050" ht="16.899999999999999" customHeight="1"/>
    <row r="1051" ht="16.899999999999999" customHeight="1"/>
    <row r="1052" ht="16.899999999999999" customHeight="1"/>
    <row r="1053" ht="16.899999999999999" customHeight="1"/>
    <row r="1054" ht="16.899999999999999" customHeight="1"/>
    <row r="1055" ht="16.899999999999999" customHeight="1"/>
    <row r="1056" ht="16.899999999999999" customHeight="1"/>
    <row r="1057" ht="16.899999999999999" customHeight="1"/>
    <row r="1058" ht="16.899999999999999" customHeight="1"/>
    <row r="1059" ht="16.899999999999999" customHeight="1"/>
    <row r="1060" ht="16.899999999999999" customHeight="1"/>
    <row r="1061" ht="16.899999999999999" customHeight="1"/>
    <row r="1062" ht="16.899999999999999" customHeight="1"/>
    <row r="1063" ht="16.899999999999999" customHeight="1"/>
    <row r="1064" ht="16.899999999999999" customHeight="1"/>
    <row r="1065" ht="16.899999999999999" customHeight="1"/>
    <row r="1066" ht="16.899999999999999" customHeight="1"/>
    <row r="1067" ht="16.899999999999999" customHeight="1"/>
    <row r="1068" ht="16.899999999999999" customHeight="1"/>
    <row r="1069" ht="16.899999999999999" customHeight="1"/>
    <row r="1070" ht="16.899999999999999" customHeight="1"/>
    <row r="1071" ht="16.899999999999999" customHeight="1"/>
    <row r="1072" ht="16.899999999999999" customHeight="1"/>
    <row r="1073" ht="16.899999999999999" customHeight="1"/>
    <row r="1074" ht="16.899999999999999" customHeight="1"/>
    <row r="1075" ht="16.899999999999999" customHeight="1"/>
    <row r="1076" ht="16.899999999999999" customHeight="1"/>
    <row r="1077" ht="16.899999999999999" customHeight="1"/>
    <row r="1078" ht="16.899999999999999" customHeight="1"/>
    <row r="1079" ht="16.899999999999999" customHeight="1"/>
    <row r="1080" ht="16.899999999999999" customHeight="1"/>
    <row r="1081" ht="16.899999999999999" customHeight="1"/>
    <row r="1082" ht="16.899999999999999" customHeight="1"/>
    <row r="1083" ht="16.899999999999999" customHeight="1"/>
    <row r="1084" ht="16.899999999999999" customHeight="1"/>
    <row r="1085" ht="16.899999999999999" customHeight="1"/>
    <row r="1086" ht="16.899999999999999" customHeight="1"/>
    <row r="1087" ht="16.899999999999999" customHeight="1"/>
    <row r="1088" ht="16.899999999999999" customHeight="1"/>
    <row r="1089" ht="16.899999999999999" customHeight="1"/>
    <row r="1090" ht="16.899999999999999" customHeight="1"/>
    <row r="1091" ht="16.899999999999999" customHeight="1"/>
    <row r="1092" ht="16.899999999999999" customHeight="1"/>
    <row r="1093" ht="16.899999999999999" customHeight="1"/>
    <row r="1094" ht="16.899999999999999" customHeight="1"/>
    <row r="1095" ht="16.899999999999999" customHeight="1"/>
    <row r="1096" ht="16.899999999999999" customHeight="1"/>
    <row r="1097" ht="16.899999999999999" customHeight="1"/>
    <row r="1098" ht="16.899999999999999" customHeight="1"/>
    <row r="1099" ht="16.899999999999999" customHeight="1"/>
    <row r="1100" ht="16.899999999999999" customHeight="1"/>
    <row r="1101" ht="16.899999999999999" customHeight="1"/>
    <row r="1102" ht="16.899999999999999" customHeight="1"/>
    <row r="1103" ht="16.899999999999999" customHeight="1"/>
    <row r="1104" ht="16.899999999999999" customHeight="1"/>
    <row r="1105" ht="16.899999999999999" customHeight="1"/>
    <row r="1106" ht="16.899999999999999" customHeight="1"/>
    <row r="1107" ht="16.899999999999999" customHeight="1"/>
    <row r="1108" ht="16.899999999999999" customHeight="1"/>
    <row r="1109" ht="16.899999999999999" customHeight="1"/>
    <row r="1110" ht="16.899999999999999" customHeight="1"/>
    <row r="1111" ht="16.899999999999999" customHeight="1"/>
    <row r="1112" ht="16.899999999999999" customHeight="1"/>
    <row r="1113" ht="16.899999999999999" customHeight="1"/>
    <row r="1114" ht="16.899999999999999" customHeight="1"/>
    <row r="1115" ht="16.899999999999999" customHeight="1"/>
    <row r="1116" ht="16.899999999999999" customHeight="1"/>
    <row r="1117" ht="16.899999999999999" customHeight="1"/>
    <row r="1118" ht="16.899999999999999" customHeight="1"/>
    <row r="1119" ht="16.899999999999999" customHeight="1"/>
    <row r="1120" ht="16.899999999999999" customHeight="1"/>
    <row r="1121" ht="16.899999999999999" customHeight="1"/>
    <row r="1122" ht="16.899999999999999" customHeight="1"/>
    <row r="1123" ht="16.899999999999999" customHeight="1"/>
    <row r="1124" ht="16.899999999999999" customHeight="1"/>
    <row r="1125" ht="16.899999999999999" customHeight="1"/>
    <row r="1126" ht="16.899999999999999" customHeight="1"/>
    <row r="1127" ht="16.899999999999999" customHeight="1"/>
    <row r="1128" ht="16.899999999999999" customHeight="1"/>
    <row r="1129" ht="16.899999999999999" customHeight="1"/>
    <row r="1130" ht="16.899999999999999" customHeight="1"/>
    <row r="1131" ht="16.899999999999999" customHeight="1"/>
    <row r="1132" ht="16.899999999999999" customHeight="1"/>
    <row r="1133" ht="16.899999999999999" customHeight="1"/>
    <row r="1134" ht="16.899999999999999" customHeight="1"/>
    <row r="1135" ht="16.899999999999999" customHeight="1"/>
    <row r="1136" ht="16.899999999999999" customHeight="1"/>
    <row r="1137" ht="16.899999999999999" customHeight="1"/>
    <row r="1138" ht="16.899999999999999" customHeight="1"/>
    <row r="1139" ht="16.899999999999999" customHeight="1"/>
    <row r="1140" ht="16.899999999999999" customHeight="1"/>
    <row r="1141" ht="16.899999999999999" customHeight="1"/>
    <row r="1142" ht="16.899999999999999" customHeight="1"/>
    <row r="1143" ht="16.899999999999999" customHeight="1"/>
    <row r="1144" ht="16.899999999999999" customHeight="1"/>
    <row r="1145" ht="16.899999999999999" customHeight="1"/>
    <row r="1146" ht="16.899999999999999" customHeight="1"/>
    <row r="1147" ht="16.899999999999999" customHeight="1"/>
    <row r="1148" ht="16.899999999999999" customHeight="1"/>
    <row r="1149" ht="16.899999999999999" customHeight="1"/>
    <row r="1150" ht="16.899999999999999" customHeight="1"/>
    <row r="1151" ht="16.899999999999999" customHeight="1"/>
    <row r="1152" ht="16.899999999999999" customHeight="1"/>
    <row r="1153" ht="16.899999999999999" customHeight="1"/>
    <row r="1154" ht="16.899999999999999" customHeight="1"/>
    <row r="1155" ht="16.899999999999999" customHeight="1"/>
    <row r="1156" ht="16.899999999999999" customHeight="1"/>
    <row r="1157" ht="16.899999999999999" customHeight="1"/>
    <row r="1158" ht="16.899999999999999" customHeight="1"/>
    <row r="1159" ht="16.899999999999999" customHeight="1"/>
    <row r="1160" ht="16.899999999999999" customHeight="1"/>
    <row r="1161" ht="16.899999999999999" customHeight="1"/>
    <row r="1162" ht="16.899999999999999" customHeight="1"/>
    <row r="1163" ht="16.899999999999999" customHeight="1"/>
    <row r="1164" ht="16.899999999999999" customHeight="1"/>
    <row r="1165" ht="16.899999999999999" customHeight="1"/>
    <row r="1166" ht="16.899999999999999" customHeight="1"/>
    <row r="1167" ht="16.899999999999999" customHeight="1"/>
    <row r="1168" ht="16.899999999999999" customHeight="1"/>
    <row r="1169" ht="16.899999999999999" customHeight="1"/>
    <row r="1170" ht="16.899999999999999" customHeight="1"/>
    <row r="1171" ht="16.899999999999999" customHeight="1"/>
    <row r="1172" ht="16.899999999999999" customHeight="1"/>
    <row r="1173" ht="16.899999999999999" customHeight="1"/>
    <row r="1174" ht="16.899999999999999" customHeight="1"/>
    <row r="1175" ht="16.899999999999999" customHeight="1"/>
    <row r="1176" ht="16.899999999999999" customHeight="1"/>
    <row r="1177" ht="16.899999999999999" customHeight="1"/>
    <row r="1178" ht="16.899999999999999" customHeight="1"/>
    <row r="1179" ht="16.899999999999999" customHeight="1"/>
    <row r="1180" ht="16.899999999999999" customHeight="1"/>
    <row r="1181" ht="16.899999999999999" customHeight="1"/>
    <row r="1182" ht="16.899999999999999" customHeight="1"/>
    <row r="1183" ht="16.899999999999999" customHeight="1"/>
    <row r="1184" ht="16.899999999999999" customHeight="1"/>
    <row r="1185" ht="16.899999999999999" customHeight="1"/>
    <row r="1186" ht="16.899999999999999" customHeight="1"/>
    <row r="1187" ht="16.899999999999999" customHeight="1"/>
    <row r="1188" ht="16.899999999999999" customHeight="1"/>
    <row r="1189" ht="16.899999999999999" customHeight="1"/>
    <row r="1190" ht="16.899999999999999" customHeight="1"/>
    <row r="1191" ht="16.899999999999999" customHeight="1"/>
    <row r="1192" ht="16.899999999999999" customHeight="1"/>
    <row r="1193" ht="16.899999999999999" customHeight="1"/>
    <row r="1194" ht="16.899999999999999" customHeight="1"/>
    <row r="1195" ht="16.899999999999999" customHeight="1"/>
    <row r="1196" ht="16.899999999999999" customHeight="1"/>
    <row r="1197" ht="16.899999999999999" customHeight="1"/>
    <row r="1198" ht="16.899999999999999" customHeight="1"/>
    <row r="1199" ht="16.899999999999999" customHeight="1"/>
    <row r="1200" ht="16.899999999999999" customHeight="1"/>
    <row r="1201" ht="16.899999999999999" customHeight="1"/>
    <row r="1202" ht="16.899999999999999" customHeight="1"/>
    <row r="1203" ht="16.899999999999999" customHeight="1"/>
    <row r="1204" ht="16.899999999999999" customHeight="1"/>
    <row r="1205" ht="16.899999999999999" customHeight="1"/>
    <row r="1206" ht="16.899999999999999" customHeight="1"/>
    <row r="1207" ht="16.899999999999999" customHeight="1"/>
    <row r="1208" ht="16.899999999999999" customHeight="1"/>
    <row r="1209" ht="16.899999999999999" customHeight="1"/>
    <row r="1210" ht="16.899999999999999" customHeight="1"/>
    <row r="1211" ht="16.899999999999999" customHeight="1"/>
    <row r="1212" ht="16.899999999999999" customHeight="1"/>
    <row r="1213" ht="16.899999999999999" customHeight="1"/>
    <row r="1214" ht="16.899999999999999" customHeight="1"/>
    <row r="1215" ht="16.899999999999999" customHeight="1"/>
    <row r="1216" ht="16.899999999999999" customHeight="1"/>
    <row r="1217" ht="16.899999999999999" customHeight="1"/>
    <row r="1218" ht="16.899999999999999" customHeight="1"/>
    <row r="1219" ht="16.899999999999999" customHeight="1"/>
    <row r="1220" ht="16.899999999999999" customHeight="1"/>
    <row r="1221" ht="16.899999999999999" customHeight="1"/>
    <row r="1222" ht="16.899999999999999" customHeight="1"/>
    <row r="1223" ht="16.899999999999999" customHeight="1"/>
    <row r="1224" ht="16.899999999999999" customHeight="1"/>
    <row r="1225" ht="16.899999999999999" customHeight="1"/>
    <row r="1226" ht="16.899999999999999" customHeight="1"/>
    <row r="1227" ht="16.899999999999999" customHeight="1"/>
    <row r="1228" ht="16.899999999999999" customHeight="1"/>
    <row r="1229" ht="16.899999999999999" customHeight="1"/>
    <row r="1230" ht="16.899999999999999" customHeight="1"/>
    <row r="1231" ht="16.899999999999999" customHeight="1"/>
    <row r="1232" ht="16.899999999999999" customHeight="1"/>
    <row r="1233" ht="16.899999999999999" customHeight="1"/>
    <row r="1234" ht="16.899999999999999" customHeight="1"/>
    <row r="1235" ht="16.899999999999999" customHeight="1"/>
    <row r="1236" ht="16.899999999999999" customHeight="1"/>
    <row r="1237" ht="16.899999999999999" customHeight="1"/>
    <row r="1238" ht="16.899999999999999" customHeight="1"/>
    <row r="1239" ht="16.899999999999999" customHeight="1"/>
    <row r="1240" ht="16.899999999999999" customHeight="1"/>
    <row r="1241" ht="16.899999999999999" customHeight="1"/>
    <row r="1242" ht="16.899999999999999" customHeight="1"/>
    <row r="1243" ht="16.899999999999999" customHeight="1"/>
    <row r="1244" ht="16.899999999999999" customHeight="1"/>
    <row r="1245" ht="16.899999999999999" customHeight="1"/>
    <row r="1246" ht="16.899999999999999" customHeight="1"/>
    <row r="1247" ht="16.899999999999999" customHeight="1"/>
    <row r="1248" ht="16.899999999999999" customHeight="1"/>
    <row r="1249" ht="16.899999999999999" customHeight="1"/>
    <row r="1250" ht="16.899999999999999" customHeight="1"/>
    <row r="1251" ht="16.899999999999999" customHeight="1"/>
    <row r="1252" ht="16.899999999999999" customHeight="1"/>
    <row r="1253" ht="16.899999999999999" customHeight="1"/>
    <row r="1254" ht="16.899999999999999" customHeight="1"/>
    <row r="1255" ht="16.899999999999999" customHeight="1"/>
    <row r="1256" ht="16.899999999999999" customHeight="1"/>
    <row r="1257" ht="16.899999999999999" customHeight="1"/>
    <row r="1258" ht="16.899999999999999" customHeight="1"/>
    <row r="1259" ht="16.899999999999999" customHeight="1"/>
    <row r="1260" ht="16.899999999999999" customHeight="1"/>
    <row r="1261" ht="16.899999999999999" customHeight="1"/>
    <row r="1262" ht="16.899999999999999" customHeight="1"/>
    <row r="1263" ht="16.899999999999999" customHeight="1"/>
    <row r="1264" ht="16.899999999999999" customHeight="1"/>
    <row r="1265" ht="16.899999999999999" customHeight="1"/>
    <row r="1266" ht="16.899999999999999" customHeight="1"/>
    <row r="1267" ht="16.899999999999999" customHeight="1"/>
    <row r="1268" ht="16.899999999999999" customHeight="1"/>
    <row r="1269" ht="16.899999999999999" customHeight="1"/>
    <row r="1270" ht="16.899999999999999" customHeight="1"/>
    <row r="1271" ht="16.899999999999999" customHeight="1"/>
    <row r="1272" ht="16.899999999999999" customHeight="1"/>
    <row r="1273" ht="16.899999999999999" customHeight="1"/>
    <row r="1274" ht="16.899999999999999" customHeight="1"/>
    <row r="1275" ht="16.899999999999999" customHeight="1"/>
    <row r="1276" ht="16.899999999999999" customHeight="1"/>
    <row r="1277" ht="16.899999999999999" customHeight="1"/>
    <row r="1278" ht="16.899999999999999" customHeight="1"/>
    <row r="1279" ht="16.899999999999999" customHeight="1"/>
    <row r="1280" ht="16.899999999999999" customHeight="1"/>
    <row r="1281" ht="16.899999999999999" customHeight="1"/>
    <row r="1282" ht="16.899999999999999" customHeight="1"/>
    <row r="1283" ht="16.899999999999999" customHeight="1"/>
    <row r="1284" ht="16.899999999999999" customHeight="1"/>
    <row r="1285" ht="16.899999999999999" customHeight="1"/>
    <row r="1286" ht="16.899999999999999" customHeight="1"/>
    <row r="1287" ht="16.899999999999999" customHeight="1"/>
    <row r="1288" ht="16.899999999999999" customHeight="1"/>
    <row r="1289" ht="16.899999999999999" customHeight="1"/>
    <row r="1290" ht="16.899999999999999" customHeight="1"/>
    <row r="1291" ht="16.899999999999999" customHeight="1"/>
    <row r="1292" ht="16.899999999999999" customHeight="1"/>
    <row r="1293" ht="16.899999999999999" customHeight="1"/>
    <row r="1294" ht="16.899999999999999" customHeight="1"/>
    <row r="1295" ht="16.899999999999999" customHeight="1"/>
    <row r="1296" ht="16.899999999999999" customHeight="1"/>
    <row r="1297" ht="16.899999999999999" customHeight="1"/>
    <row r="1298" ht="16.899999999999999" customHeight="1"/>
    <row r="1299" ht="16.899999999999999" customHeight="1"/>
    <row r="1300" ht="16.899999999999999" customHeight="1"/>
    <row r="1301" ht="16.899999999999999" customHeight="1"/>
    <row r="1302" ht="16.899999999999999" customHeight="1"/>
    <row r="1303" ht="16.899999999999999" customHeight="1"/>
    <row r="1304" ht="16.899999999999999" customHeight="1"/>
    <row r="1305" ht="16.899999999999999" customHeight="1"/>
    <row r="1306" ht="16.899999999999999" customHeight="1"/>
    <row r="1307" ht="16.899999999999999" customHeight="1"/>
    <row r="1308" ht="16.899999999999999" customHeight="1"/>
    <row r="1309" ht="16.899999999999999" customHeight="1"/>
    <row r="1310" ht="16.899999999999999" customHeight="1"/>
    <row r="1311" ht="16.899999999999999" customHeight="1"/>
    <row r="1312" ht="16.899999999999999" customHeight="1"/>
    <row r="1313" ht="16.899999999999999" customHeight="1"/>
    <row r="1314" ht="16.899999999999999" customHeight="1"/>
    <row r="1315" ht="16.899999999999999" customHeight="1"/>
    <row r="1316" ht="16.899999999999999" customHeight="1"/>
    <row r="1317" ht="16.899999999999999" customHeight="1"/>
    <row r="1318" ht="16.899999999999999" customHeight="1"/>
    <row r="1319" ht="16.899999999999999" customHeight="1"/>
    <row r="1320" ht="16.899999999999999" customHeight="1"/>
    <row r="1321" ht="16.899999999999999" customHeight="1"/>
    <row r="1322" ht="16.899999999999999" customHeight="1"/>
    <row r="1323" ht="16.899999999999999" customHeight="1"/>
    <row r="1324" ht="16.899999999999999" customHeight="1"/>
    <row r="1325" ht="16.899999999999999" customHeight="1"/>
    <row r="1326" ht="16.899999999999999" customHeight="1"/>
    <row r="1327" ht="16.899999999999999" customHeight="1"/>
    <row r="1328" ht="16.899999999999999" customHeight="1"/>
    <row r="1329" ht="16.899999999999999" customHeight="1"/>
    <row r="1330" ht="16.899999999999999" customHeight="1"/>
    <row r="1331" ht="16.899999999999999" customHeight="1"/>
    <row r="1332" ht="16.899999999999999" customHeight="1"/>
    <row r="1333" ht="16.899999999999999" customHeight="1"/>
    <row r="1334" ht="16.899999999999999" customHeight="1"/>
    <row r="1335" ht="16.899999999999999" customHeight="1"/>
    <row r="1336" ht="16.899999999999999" customHeight="1"/>
    <row r="1337" ht="16.899999999999999" customHeight="1"/>
    <row r="1338" ht="16.899999999999999" customHeight="1"/>
    <row r="1339" ht="16.899999999999999" customHeight="1"/>
    <row r="1340" ht="16.899999999999999" customHeight="1"/>
    <row r="1341" ht="16.899999999999999" customHeight="1"/>
    <row r="1342" ht="16.899999999999999" customHeight="1"/>
    <row r="1343" ht="16.899999999999999" customHeight="1"/>
    <row r="1344" ht="16.899999999999999" customHeight="1"/>
    <row r="1345" ht="16.899999999999999" customHeight="1"/>
    <row r="1346" ht="16.899999999999999" customHeight="1"/>
    <row r="1347" ht="16.899999999999999" customHeight="1"/>
    <row r="1348" ht="16.899999999999999" customHeight="1"/>
    <row r="1349" ht="16.899999999999999" customHeight="1"/>
    <row r="1350" ht="16.899999999999999" customHeight="1"/>
    <row r="1351" ht="16.899999999999999" customHeight="1"/>
    <row r="1352" ht="16.899999999999999" customHeight="1"/>
    <row r="1353" ht="16.899999999999999" customHeight="1"/>
    <row r="1354" ht="16.899999999999999" customHeight="1"/>
    <row r="1355" ht="16.899999999999999" customHeight="1"/>
    <row r="1356" ht="16.899999999999999" customHeight="1"/>
    <row r="1357" ht="16.899999999999999" customHeight="1"/>
    <row r="1358" ht="16.899999999999999" customHeight="1"/>
    <row r="1359" ht="16.899999999999999" customHeight="1"/>
    <row r="1360" ht="16.899999999999999" customHeight="1"/>
    <row r="1361" ht="16.899999999999999" customHeight="1"/>
    <row r="1362" ht="16.899999999999999" customHeight="1"/>
    <row r="1363" ht="16.899999999999999" customHeight="1"/>
    <row r="1364" ht="16.899999999999999" customHeight="1"/>
    <row r="1365" ht="16.899999999999999" customHeight="1"/>
    <row r="1366" ht="16.899999999999999" customHeight="1"/>
    <row r="1367" ht="16.899999999999999" customHeight="1"/>
    <row r="1368" ht="16.899999999999999" customHeight="1"/>
    <row r="1369" ht="16.899999999999999" customHeight="1"/>
    <row r="1370" ht="16.899999999999999" customHeight="1"/>
    <row r="1371" ht="16.899999999999999" customHeight="1"/>
    <row r="1372" ht="16.899999999999999" customHeight="1"/>
    <row r="1373" ht="16.899999999999999" customHeight="1"/>
    <row r="1374" ht="16.899999999999999" customHeight="1"/>
    <row r="1375" ht="16.899999999999999" customHeight="1"/>
    <row r="1376" ht="16.899999999999999" customHeight="1"/>
    <row r="1377" ht="16.899999999999999" customHeight="1"/>
    <row r="1378" ht="16.899999999999999" customHeight="1"/>
    <row r="1379" ht="16.899999999999999" customHeight="1"/>
    <row r="1380" ht="16.899999999999999" customHeight="1"/>
    <row r="1381" ht="16.899999999999999" customHeight="1"/>
    <row r="1382" ht="16.899999999999999" customHeight="1"/>
    <row r="1383" ht="16.899999999999999" customHeight="1"/>
    <row r="1384" ht="16.899999999999999" customHeight="1"/>
    <row r="1385" ht="16.899999999999999" customHeight="1"/>
  </sheetData>
  <mergeCells count="25">
    <mergeCell ref="E5:E6"/>
    <mergeCell ref="F5:F6"/>
    <mergeCell ref="G5:G6"/>
    <mergeCell ref="J5:J6"/>
    <mergeCell ref="I5:I6"/>
    <mergeCell ref="R5:R6"/>
    <mergeCell ref="N5:N6"/>
    <mergeCell ref="O5:O6"/>
    <mergeCell ref="P5:P6"/>
    <mergeCell ref="A2:V2"/>
    <mergeCell ref="A3:V3"/>
    <mergeCell ref="A4:A6"/>
    <mergeCell ref="B4:B6"/>
    <mergeCell ref="C4:C6"/>
    <mergeCell ref="D4:S4"/>
    <mergeCell ref="T4:T6"/>
    <mergeCell ref="V4:V6"/>
    <mergeCell ref="D5:D6"/>
    <mergeCell ref="U4:U6"/>
    <mergeCell ref="S5:S6"/>
    <mergeCell ref="H5:H6"/>
    <mergeCell ref="Q5:Q6"/>
    <mergeCell ref="K5:K6"/>
    <mergeCell ref="L5:L6"/>
    <mergeCell ref="M5:M6"/>
  </mergeCells>
  <phoneticPr fontId="1" type="noConversion"/>
  <pageMargins left="0.47" right="0.35" top="0.4" bottom="0.17" header="0.2" footer="0.2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88"/>
  <sheetViews>
    <sheetView workbookViewId="0">
      <selection activeCell="F4" sqref="F4"/>
    </sheetView>
  </sheetViews>
  <sheetFormatPr defaultRowHeight="13.5"/>
  <cols>
    <col min="1" max="3" width="2.75" customWidth="1"/>
    <col min="4" max="4" width="37.875" customWidth="1"/>
    <col min="5" max="5" width="34" style="247" customWidth="1"/>
  </cols>
  <sheetData>
    <row r="1" spans="1:5">
      <c r="A1" s="273" t="s">
        <v>1157</v>
      </c>
      <c r="B1" s="273"/>
      <c r="C1" s="273"/>
    </row>
    <row r="2" spans="1:5" ht="36.75" customHeight="1">
      <c r="A2" s="270" t="s">
        <v>1112</v>
      </c>
      <c r="B2" s="270"/>
      <c r="C2" s="270"/>
      <c r="D2" s="270"/>
      <c r="E2" s="270"/>
    </row>
    <row r="3" spans="1:5" ht="18.75" customHeight="1">
      <c r="A3" s="232"/>
      <c r="B3" s="232"/>
      <c r="C3" s="232"/>
      <c r="D3" s="232"/>
      <c r="E3" s="243" t="s">
        <v>207</v>
      </c>
    </row>
    <row r="4" spans="1:5" ht="21.95" customHeight="1">
      <c r="A4" s="271" t="s">
        <v>208</v>
      </c>
      <c r="B4" s="271"/>
      <c r="C4" s="271"/>
      <c r="D4" s="271"/>
      <c r="E4" s="244" t="s">
        <v>416</v>
      </c>
    </row>
    <row r="5" spans="1:5" ht="21.95" customHeight="1">
      <c r="A5" s="230" t="s">
        <v>1147</v>
      </c>
      <c r="B5" s="233" t="s">
        <v>1148</v>
      </c>
      <c r="C5" s="233" t="s">
        <v>1149</v>
      </c>
      <c r="D5" s="85" t="s">
        <v>249</v>
      </c>
      <c r="E5" s="245">
        <f>(E6+E18+E21+E36+E45+E52+E64+E69+E72+E75+E82+E85)</f>
        <v>38011.642386</v>
      </c>
    </row>
    <row r="6" spans="1:5" ht="21.95" customHeight="1">
      <c r="A6" s="272" t="s">
        <v>1115</v>
      </c>
      <c r="B6" s="272" t="s">
        <v>1113</v>
      </c>
      <c r="C6" s="272" t="s">
        <v>1113</v>
      </c>
      <c r="D6" s="234" t="s">
        <v>50</v>
      </c>
      <c r="E6" s="245">
        <v>193.4</v>
      </c>
    </row>
    <row r="7" spans="1:5" ht="21.95" customHeight="1">
      <c r="A7" s="272" t="s">
        <v>1116</v>
      </c>
      <c r="B7" s="272" t="s">
        <v>1113</v>
      </c>
      <c r="C7" s="272" t="s">
        <v>1113</v>
      </c>
      <c r="D7" s="234" t="s">
        <v>51</v>
      </c>
      <c r="E7" s="245">
        <v>10</v>
      </c>
    </row>
    <row r="8" spans="1:5" ht="21.95" customHeight="1">
      <c r="A8" s="272" t="s">
        <v>1117</v>
      </c>
      <c r="B8" s="272" t="s">
        <v>1113</v>
      </c>
      <c r="C8" s="272" t="s">
        <v>1113</v>
      </c>
      <c r="D8" s="234" t="s">
        <v>52</v>
      </c>
      <c r="E8" s="245">
        <v>10</v>
      </c>
    </row>
    <row r="9" spans="1:5" ht="21.95" customHeight="1">
      <c r="A9" s="272" t="s">
        <v>1118</v>
      </c>
      <c r="B9" s="272" t="s">
        <v>1113</v>
      </c>
      <c r="C9" s="272" t="s">
        <v>1113</v>
      </c>
      <c r="D9" s="234" t="s">
        <v>53</v>
      </c>
      <c r="E9" s="245">
        <v>139</v>
      </c>
    </row>
    <row r="10" spans="1:5" ht="21.95" customHeight="1">
      <c r="A10" s="272" t="s">
        <v>1119</v>
      </c>
      <c r="B10" s="272" t="s">
        <v>1113</v>
      </c>
      <c r="C10" s="272" t="s">
        <v>1113</v>
      </c>
      <c r="D10" s="234" t="s">
        <v>54</v>
      </c>
      <c r="E10" s="245">
        <v>5</v>
      </c>
    </row>
    <row r="11" spans="1:5" ht="21.95" customHeight="1">
      <c r="A11" s="272" t="s">
        <v>1120</v>
      </c>
      <c r="B11" s="272" t="s">
        <v>1113</v>
      </c>
      <c r="C11" s="272" t="s">
        <v>1113</v>
      </c>
      <c r="D11" s="234" t="s">
        <v>55</v>
      </c>
      <c r="E11" s="245">
        <v>134</v>
      </c>
    </row>
    <row r="12" spans="1:5" ht="21.95" customHeight="1">
      <c r="A12" s="272" t="s">
        <v>1121</v>
      </c>
      <c r="B12" s="272" t="s">
        <v>1113</v>
      </c>
      <c r="C12" s="272" t="s">
        <v>1113</v>
      </c>
      <c r="D12" s="234" t="s">
        <v>56</v>
      </c>
      <c r="E12" s="245">
        <v>30</v>
      </c>
    </row>
    <row r="13" spans="1:5" ht="21.95" customHeight="1">
      <c r="A13" s="272" t="s">
        <v>1122</v>
      </c>
      <c r="B13" s="272" t="s">
        <v>1113</v>
      </c>
      <c r="C13" s="272" t="s">
        <v>1113</v>
      </c>
      <c r="D13" s="234" t="s">
        <v>57</v>
      </c>
      <c r="E13" s="245">
        <v>30</v>
      </c>
    </row>
    <row r="14" spans="1:5" ht="21.95" customHeight="1">
      <c r="A14" s="272" t="s">
        <v>1123</v>
      </c>
      <c r="B14" s="272" t="s">
        <v>1113</v>
      </c>
      <c r="C14" s="272" t="s">
        <v>1113</v>
      </c>
      <c r="D14" s="234" t="s">
        <v>58</v>
      </c>
      <c r="E14" s="245">
        <v>2.4</v>
      </c>
    </row>
    <row r="15" spans="1:5" ht="21.95" customHeight="1">
      <c r="A15" s="272" t="s">
        <v>1124</v>
      </c>
      <c r="B15" s="272" t="s">
        <v>1113</v>
      </c>
      <c r="C15" s="272" t="s">
        <v>1113</v>
      </c>
      <c r="D15" s="234" t="s">
        <v>59</v>
      </c>
      <c r="E15" s="245">
        <v>2.4</v>
      </c>
    </row>
    <row r="16" spans="1:5" ht="21.95" customHeight="1">
      <c r="A16" s="272" t="s">
        <v>1125</v>
      </c>
      <c r="B16" s="272" t="s">
        <v>1113</v>
      </c>
      <c r="C16" s="272" t="s">
        <v>1113</v>
      </c>
      <c r="D16" s="234" t="s">
        <v>60</v>
      </c>
      <c r="E16" s="245">
        <v>12</v>
      </c>
    </row>
    <row r="17" spans="1:5" ht="21.95" customHeight="1">
      <c r="A17" s="272" t="s">
        <v>1126</v>
      </c>
      <c r="B17" s="272" t="s">
        <v>1113</v>
      </c>
      <c r="C17" s="272" t="s">
        <v>1113</v>
      </c>
      <c r="D17" s="234" t="s">
        <v>61</v>
      </c>
      <c r="E17" s="245">
        <v>12</v>
      </c>
    </row>
    <row r="18" spans="1:5" ht="21.95" customHeight="1">
      <c r="A18" s="272" t="s">
        <v>1127</v>
      </c>
      <c r="B18" s="272" t="s">
        <v>1113</v>
      </c>
      <c r="C18" s="272" t="s">
        <v>1113</v>
      </c>
      <c r="D18" s="234" t="s">
        <v>456</v>
      </c>
      <c r="E18" s="245">
        <v>2004</v>
      </c>
    </row>
    <row r="19" spans="1:5" ht="21.95" customHeight="1">
      <c r="A19" s="272" t="s">
        <v>1128</v>
      </c>
      <c r="B19" s="272" t="s">
        <v>1113</v>
      </c>
      <c r="C19" s="272" t="s">
        <v>1113</v>
      </c>
      <c r="D19" s="234" t="s">
        <v>62</v>
      </c>
      <c r="E19" s="245">
        <v>2004</v>
      </c>
    </row>
    <row r="20" spans="1:5" ht="21.95" customHeight="1">
      <c r="A20" s="272" t="s">
        <v>1129</v>
      </c>
      <c r="B20" s="272" t="s">
        <v>1113</v>
      </c>
      <c r="C20" s="272" t="s">
        <v>1113</v>
      </c>
      <c r="D20" s="234" t="s">
        <v>63</v>
      </c>
      <c r="E20" s="245">
        <v>2004</v>
      </c>
    </row>
    <row r="21" spans="1:5" ht="21.95" customHeight="1">
      <c r="A21" s="272" t="s">
        <v>1130</v>
      </c>
      <c r="B21" s="272" t="s">
        <v>1113</v>
      </c>
      <c r="C21" s="272" t="s">
        <v>1113</v>
      </c>
      <c r="D21" s="234" t="s">
        <v>493</v>
      </c>
      <c r="E21" s="245">
        <f>(19977000+1148973)*0.0001</f>
        <v>2112.5972999999999</v>
      </c>
    </row>
    <row r="22" spans="1:5" ht="21.95" customHeight="1">
      <c r="A22" s="272" t="s">
        <v>1131</v>
      </c>
      <c r="B22" s="272" t="s">
        <v>1113</v>
      </c>
      <c r="C22" s="272" t="s">
        <v>1113</v>
      </c>
      <c r="D22" s="234" t="s">
        <v>64</v>
      </c>
      <c r="E22" s="245">
        <v>964.2</v>
      </c>
    </row>
    <row r="23" spans="1:5" ht="21.95" customHeight="1">
      <c r="A23" s="272" t="s">
        <v>1132</v>
      </c>
      <c r="B23" s="272" t="s">
        <v>1113</v>
      </c>
      <c r="C23" s="272" t="s">
        <v>1113</v>
      </c>
      <c r="D23" s="234" t="s">
        <v>65</v>
      </c>
      <c r="E23" s="245">
        <v>703</v>
      </c>
    </row>
    <row r="24" spans="1:5" ht="21.95" customHeight="1">
      <c r="A24" s="272" t="s">
        <v>1133</v>
      </c>
      <c r="B24" s="272" t="s">
        <v>1113</v>
      </c>
      <c r="C24" s="272" t="s">
        <v>1113</v>
      </c>
      <c r="D24" s="234" t="s">
        <v>66</v>
      </c>
      <c r="E24" s="245">
        <v>261.2</v>
      </c>
    </row>
    <row r="25" spans="1:5" ht="21.95" customHeight="1">
      <c r="A25" s="272" t="s">
        <v>1134</v>
      </c>
      <c r="B25" s="272" t="s">
        <v>1113</v>
      </c>
      <c r="C25" s="272" t="s">
        <v>1113</v>
      </c>
      <c r="D25" s="234" t="s">
        <v>67</v>
      </c>
      <c r="E25" s="245">
        <v>420</v>
      </c>
    </row>
    <row r="26" spans="1:5" ht="21.95" customHeight="1">
      <c r="A26" s="272" t="s">
        <v>1135</v>
      </c>
      <c r="B26" s="272" t="s">
        <v>1113</v>
      </c>
      <c r="C26" s="272" t="s">
        <v>1113</v>
      </c>
      <c r="D26" s="234" t="s">
        <v>68</v>
      </c>
      <c r="E26" s="245">
        <v>420</v>
      </c>
    </row>
    <row r="27" spans="1:5" ht="21.95" customHeight="1">
      <c r="A27" s="272" t="s">
        <v>1136</v>
      </c>
      <c r="B27" s="272" t="s">
        <v>1113</v>
      </c>
      <c r="C27" s="272" t="s">
        <v>1113</v>
      </c>
      <c r="D27" s="234" t="s">
        <v>69</v>
      </c>
      <c r="E27" s="245">
        <v>680</v>
      </c>
    </row>
    <row r="28" spans="1:5" ht="21.95" customHeight="1">
      <c r="A28" s="272" t="s">
        <v>1137</v>
      </c>
      <c r="B28" s="272" t="s">
        <v>1113</v>
      </c>
      <c r="C28" s="272" t="s">
        <v>1113</v>
      </c>
      <c r="D28" s="234" t="s">
        <v>70</v>
      </c>
      <c r="E28" s="245">
        <v>680</v>
      </c>
    </row>
    <row r="29" spans="1:5" ht="21.95" customHeight="1">
      <c r="A29" s="272" t="s">
        <v>1138</v>
      </c>
      <c r="B29" s="272" t="s">
        <v>1113</v>
      </c>
      <c r="C29" s="272" t="s">
        <v>1113</v>
      </c>
      <c r="D29" s="234" t="s">
        <v>71</v>
      </c>
      <c r="E29" s="245">
        <v>44.897300000000001</v>
      </c>
    </row>
    <row r="30" spans="1:5" ht="21.95" customHeight="1">
      <c r="A30" s="272" t="s">
        <v>1139</v>
      </c>
      <c r="B30" s="272" t="s">
        <v>1113</v>
      </c>
      <c r="C30" s="272" t="s">
        <v>1113</v>
      </c>
      <c r="D30" s="234" t="s">
        <v>72</v>
      </c>
      <c r="E30" s="245">
        <v>22.496000000000002</v>
      </c>
    </row>
    <row r="31" spans="1:5" ht="21.95" customHeight="1">
      <c r="A31" s="272" t="s">
        <v>1139</v>
      </c>
      <c r="B31" s="272" t="s">
        <v>1113</v>
      </c>
      <c r="C31" s="272" t="s">
        <v>1113</v>
      </c>
      <c r="D31" s="234" t="s">
        <v>72</v>
      </c>
      <c r="E31" s="245">
        <v>22.496000000000002</v>
      </c>
    </row>
    <row r="32" spans="1:5" ht="21.95" customHeight="1">
      <c r="A32" s="272" t="s">
        <v>1140</v>
      </c>
      <c r="B32" s="272" t="s">
        <v>1113</v>
      </c>
      <c r="C32" s="272" t="s">
        <v>1113</v>
      </c>
      <c r="D32" s="234" t="s">
        <v>73</v>
      </c>
      <c r="E32" s="245">
        <v>22.401300000000003</v>
      </c>
    </row>
    <row r="33" spans="1:5" ht="21.95" customHeight="1">
      <c r="A33" s="272" t="s">
        <v>1140</v>
      </c>
      <c r="B33" s="272" t="s">
        <v>1113</v>
      </c>
      <c r="C33" s="272" t="s">
        <v>1113</v>
      </c>
      <c r="D33" s="234" t="s">
        <v>73</v>
      </c>
      <c r="E33" s="245">
        <v>22.401300000000003</v>
      </c>
    </row>
    <row r="34" spans="1:5" ht="21.95" customHeight="1">
      <c r="A34" s="272" t="s">
        <v>1141</v>
      </c>
      <c r="B34" s="272" t="s">
        <v>1113</v>
      </c>
      <c r="C34" s="272" t="s">
        <v>1113</v>
      </c>
      <c r="D34" s="234" t="s">
        <v>74</v>
      </c>
      <c r="E34" s="245">
        <v>3.5</v>
      </c>
    </row>
    <row r="35" spans="1:5" ht="21.95" customHeight="1">
      <c r="A35" s="272" t="s">
        <v>1142</v>
      </c>
      <c r="B35" s="272" t="s">
        <v>1113</v>
      </c>
      <c r="C35" s="272" t="s">
        <v>1113</v>
      </c>
      <c r="D35" s="234" t="s">
        <v>75</v>
      </c>
      <c r="E35" s="245">
        <v>3.5</v>
      </c>
    </row>
    <row r="36" spans="1:5" ht="21.95" customHeight="1">
      <c r="A36" s="272" t="s">
        <v>1143</v>
      </c>
      <c r="B36" s="272" t="s">
        <v>1113</v>
      </c>
      <c r="C36" s="272" t="s">
        <v>1113</v>
      </c>
      <c r="D36" s="234" t="s">
        <v>518</v>
      </c>
      <c r="E36" s="245">
        <v>1391.5188000000001</v>
      </c>
    </row>
    <row r="37" spans="1:5" ht="21.95" customHeight="1">
      <c r="A37" s="272" t="s">
        <v>1144</v>
      </c>
      <c r="B37" s="272" t="s">
        <v>1113</v>
      </c>
      <c r="C37" s="272" t="s">
        <v>1113</v>
      </c>
      <c r="D37" s="234" t="s">
        <v>76</v>
      </c>
      <c r="E37" s="245">
        <v>1206.4085</v>
      </c>
    </row>
    <row r="38" spans="1:5" ht="21.95" customHeight="1">
      <c r="A38" s="272" t="s">
        <v>1145</v>
      </c>
      <c r="B38" s="272" t="s">
        <v>1113</v>
      </c>
      <c r="C38" s="272" t="s">
        <v>1113</v>
      </c>
      <c r="D38" s="234" t="s">
        <v>77</v>
      </c>
      <c r="E38" s="245">
        <v>222.80850000000001</v>
      </c>
    </row>
    <row r="39" spans="1:5" ht="21.95" customHeight="1">
      <c r="A39" s="272" t="s">
        <v>0</v>
      </c>
      <c r="B39" s="272" t="s">
        <v>1113</v>
      </c>
      <c r="C39" s="272" t="s">
        <v>1113</v>
      </c>
      <c r="D39" s="234" t="s">
        <v>78</v>
      </c>
      <c r="E39" s="245">
        <v>983.6</v>
      </c>
    </row>
    <row r="40" spans="1:5" ht="21.95" customHeight="1">
      <c r="A40" s="272" t="s">
        <v>1</v>
      </c>
      <c r="B40" s="272" t="s">
        <v>1113</v>
      </c>
      <c r="C40" s="272" t="s">
        <v>1113</v>
      </c>
      <c r="D40" s="234" t="s">
        <v>79</v>
      </c>
      <c r="E40" s="245">
        <v>25.0303</v>
      </c>
    </row>
    <row r="41" spans="1:5" ht="21.95" customHeight="1">
      <c r="A41" s="272" t="s">
        <v>2</v>
      </c>
      <c r="B41" s="272" t="s">
        <v>1113</v>
      </c>
      <c r="C41" s="272" t="s">
        <v>1113</v>
      </c>
      <c r="D41" s="234" t="s">
        <v>80</v>
      </c>
      <c r="E41" s="245">
        <v>25.0303</v>
      </c>
    </row>
    <row r="42" spans="1:5" ht="21.95" customHeight="1">
      <c r="A42" s="272" t="s">
        <v>3</v>
      </c>
      <c r="B42" s="272" t="s">
        <v>1113</v>
      </c>
      <c r="C42" s="272" t="s">
        <v>1113</v>
      </c>
      <c r="D42" s="234" t="s">
        <v>4</v>
      </c>
      <c r="E42" s="245">
        <v>160.08000000000001</v>
      </c>
    </row>
    <row r="43" spans="1:5" ht="21.95" customHeight="1">
      <c r="A43" s="272" t="s">
        <v>5</v>
      </c>
      <c r="B43" s="272" t="s">
        <v>1113</v>
      </c>
      <c r="C43" s="272" t="s">
        <v>1113</v>
      </c>
      <c r="D43" s="234" t="s">
        <v>81</v>
      </c>
      <c r="E43" s="245">
        <v>160.08000000000001</v>
      </c>
    </row>
    <row r="44" spans="1:5" ht="21.95" customHeight="1">
      <c r="A44" s="272" t="s">
        <v>5</v>
      </c>
      <c r="B44" s="272" t="s">
        <v>1113</v>
      </c>
      <c r="C44" s="272" t="s">
        <v>1113</v>
      </c>
      <c r="D44" s="234" t="s">
        <v>81</v>
      </c>
      <c r="E44" s="245">
        <v>160.08000000000001</v>
      </c>
    </row>
    <row r="45" spans="1:5" ht="21.95" customHeight="1">
      <c r="A45" s="272" t="s">
        <v>6</v>
      </c>
      <c r="B45" s="272" t="s">
        <v>1113</v>
      </c>
      <c r="C45" s="272" t="s">
        <v>1113</v>
      </c>
      <c r="D45" s="234" t="s">
        <v>529</v>
      </c>
      <c r="E45" s="245">
        <v>25021.281997000002</v>
      </c>
    </row>
    <row r="46" spans="1:5" ht="21.95" customHeight="1">
      <c r="A46" s="272" t="s">
        <v>7</v>
      </c>
      <c r="B46" s="272" t="s">
        <v>1113</v>
      </c>
      <c r="C46" s="272" t="s">
        <v>1113</v>
      </c>
      <c r="D46" s="234" t="s">
        <v>82</v>
      </c>
      <c r="E46" s="245">
        <v>15762.281997</v>
      </c>
    </row>
    <row r="47" spans="1:5" ht="21.95" customHeight="1">
      <c r="A47" s="272" t="s">
        <v>8</v>
      </c>
      <c r="B47" s="272" t="s">
        <v>1113</v>
      </c>
      <c r="C47" s="272" t="s">
        <v>1113</v>
      </c>
      <c r="D47" s="234" t="s">
        <v>83</v>
      </c>
      <c r="E47" s="245">
        <v>15762.281997</v>
      </c>
    </row>
    <row r="48" spans="1:5" ht="21.95" customHeight="1">
      <c r="A48" s="272" t="s">
        <v>9</v>
      </c>
      <c r="B48" s="272" t="s">
        <v>1113</v>
      </c>
      <c r="C48" s="272" t="s">
        <v>1113</v>
      </c>
      <c r="D48" s="234" t="s">
        <v>84</v>
      </c>
      <c r="E48" s="245">
        <v>5515</v>
      </c>
    </row>
    <row r="49" spans="1:5" ht="21.95" customHeight="1">
      <c r="A49" s="272" t="s">
        <v>10</v>
      </c>
      <c r="B49" s="272" t="s">
        <v>1113</v>
      </c>
      <c r="C49" s="272" t="s">
        <v>1113</v>
      </c>
      <c r="D49" s="234" t="s">
        <v>85</v>
      </c>
      <c r="E49" s="245">
        <v>5515</v>
      </c>
    </row>
    <row r="50" spans="1:5" ht="21.95" customHeight="1">
      <c r="A50" s="272" t="s">
        <v>11</v>
      </c>
      <c r="B50" s="272" t="s">
        <v>1113</v>
      </c>
      <c r="C50" s="272" t="s">
        <v>1113</v>
      </c>
      <c r="D50" s="234" t="s">
        <v>86</v>
      </c>
      <c r="E50" s="245">
        <v>3744</v>
      </c>
    </row>
    <row r="51" spans="1:5" ht="21.95" customHeight="1">
      <c r="A51" s="272" t="s">
        <v>12</v>
      </c>
      <c r="B51" s="272" t="s">
        <v>1113</v>
      </c>
      <c r="C51" s="272" t="s">
        <v>1113</v>
      </c>
      <c r="D51" s="234" t="s">
        <v>87</v>
      </c>
      <c r="E51" s="245">
        <v>3744</v>
      </c>
    </row>
    <row r="52" spans="1:5" ht="21.95" customHeight="1">
      <c r="A52" s="272" t="s">
        <v>13</v>
      </c>
      <c r="B52" s="272" t="s">
        <v>1113</v>
      </c>
      <c r="C52" s="272" t="s">
        <v>1113</v>
      </c>
      <c r="D52" s="234" t="s">
        <v>532</v>
      </c>
      <c r="E52" s="245">
        <f>(250000+11082900-200000)*0.0001</f>
        <v>1113.29</v>
      </c>
    </row>
    <row r="53" spans="1:5" ht="21.95" customHeight="1">
      <c r="A53" s="272" t="s">
        <v>14</v>
      </c>
      <c r="B53" s="272" t="s">
        <v>1113</v>
      </c>
      <c r="C53" s="272" t="s">
        <v>1113</v>
      </c>
      <c r="D53" s="234" t="s">
        <v>88</v>
      </c>
      <c r="E53" s="245">
        <v>25</v>
      </c>
    </row>
    <row r="54" spans="1:5" ht="21.95" customHeight="1">
      <c r="A54" s="272" t="s">
        <v>15</v>
      </c>
      <c r="B54" s="272" t="s">
        <v>1113</v>
      </c>
      <c r="C54" s="272" t="s">
        <v>1113</v>
      </c>
      <c r="D54" s="234" t="s">
        <v>89</v>
      </c>
      <c r="E54" s="245">
        <v>25</v>
      </c>
    </row>
    <row r="55" spans="1:5" ht="21.95" customHeight="1">
      <c r="A55" s="272" t="s">
        <v>16</v>
      </c>
      <c r="B55" s="272" t="s">
        <v>1113</v>
      </c>
      <c r="C55" s="272" t="s">
        <v>1113</v>
      </c>
      <c r="D55" s="234" t="s">
        <v>90</v>
      </c>
      <c r="E55" s="245">
        <v>100</v>
      </c>
    </row>
    <row r="56" spans="1:5" ht="21.95" customHeight="1">
      <c r="A56" s="272" t="s">
        <v>17</v>
      </c>
      <c r="B56" s="272" t="s">
        <v>1113</v>
      </c>
      <c r="C56" s="272" t="s">
        <v>1113</v>
      </c>
      <c r="D56" s="234" t="s">
        <v>91</v>
      </c>
      <c r="E56" s="245">
        <v>100</v>
      </c>
    </row>
    <row r="57" spans="1:5" ht="21.95" customHeight="1">
      <c r="A57" s="272" t="s">
        <v>18</v>
      </c>
      <c r="B57" s="272" t="s">
        <v>1113</v>
      </c>
      <c r="C57" s="272" t="s">
        <v>1113</v>
      </c>
      <c r="D57" s="234" t="s">
        <v>92</v>
      </c>
      <c r="E57" s="245">
        <v>902.29</v>
      </c>
    </row>
    <row r="58" spans="1:5" ht="21.95" customHeight="1">
      <c r="A58" s="272" t="s">
        <v>19</v>
      </c>
      <c r="B58" s="272" t="s">
        <v>1113</v>
      </c>
      <c r="C58" s="272" t="s">
        <v>1113</v>
      </c>
      <c r="D58" s="234" t="s">
        <v>93</v>
      </c>
      <c r="E58" s="245">
        <v>200</v>
      </c>
    </row>
    <row r="59" spans="1:5" ht="21.95" customHeight="1">
      <c r="A59" s="272" t="s">
        <v>20</v>
      </c>
      <c r="B59" s="272" t="s">
        <v>1113</v>
      </c>
      <c r="C59" s="272" t="s">
        <v>1113</v>
      </c>
      <c r="D59" s="234" t="s">
        <v>94</v>
      </c>
      <c r="E59" s="245">
        <v>702.29</v>
      </c>
    </row>
    <row r="60" spans="1:5" ht="21.95" customHeight="1">
      <c r="A60" s="272" t="s">
        <v>21</v>
      </c>
      <c r="B60" s="272" t="s">
        <v>1113</v>
      </c>
      <c r="C60" s="272" t="s">
        <v>1113</v>
      </c>
      <c r="D60" s="234" t="s">
        <v>95</v>
      </c>
      <c r="E60" s="245">
        <v>36</v>
      </c>
    </row>
    <row r="61" spans="1:5" ht="21.95" customHeight="1">
      <c r="A61" s="272" t="s">
        <v>22</v>
      </c>
      <c r="B61" s="272" t="s">
        <v>1113</v>
      </c>
      <c r="C61" s="272" t="s">
        <v>1113</v>
      </c>
      <c r="D61" s="234" t="s">
        <v>96</v>
      </c>
      <c r="E61" s="245">
        <v>36</v>
      </c>
    </row>
    <row r="62" spans="1:5" ht="21.95" customHeight="1">
      <c r="A62" s="272" t="s">
        <v>23</v>
      </c>
      <c r="B62" s="272" t="s">
        <v>1113</v>
      </c>
      <c r="C62" s="272" t="s">
        <v>1113</v>
      </c>
      <c r="D62" s="234" t="s">
        <v>97</v>
      </c>
      <c r="E62" s="245">
        <v>50</v>
      </c>
    </row>
    <row r="63" spans="1:5" ht="21.95" customHeight="1">
      <c r="A63" s="272" t="s">
        <v>24</v>
      </c>
      <c r="B63" s="272" t="s">
        <v>1113</v>
      </c>
      <c r="C63" s="272" t="s">
        <v>1113</v>
      </c>
      <c r="D63" s="234" t="s">
        <v>98</v>
      </c>
      <c r="E63" s="245">
        <v>50</v>
      </c>
    </row>
    <row r="64" spans="1:5" ht="21.95" customHeight="1">
      <c r="A64" s="272" t="s">
        <v>25</v>
      </c>
      <c r="B64" s="272" t="s">
        <v>1113</v>
      </c>
      <c r="C64" s="272" t="s">
        <v>1113</v>
      </c>
      <c r="D64" s="234" t="s">
        <v>549</v>
      </c>
      <c r="E64" s="245">
        <v>350</v>
      </c>
    </row>
    <row r="65" spans="1:5" ht="21.95" customHeight="1">
      <c r="A65" s="272" t="s">
        <v>26</v>
      </c>
      <c r="B65" s="272" t="s">
        <v>1113</v>
      </c>
      <c r="C65" s="272" t="s">
        <v>1113</v>
      </c>
      <c r="D65" s="234" t="s">
        <v>99</v>
      </c>
      <c r="E65" s="245">
        <v>300</v>
      </c>
    </row>
    <row r="66" spans="1:5" ht="21.95" customHeight="1">
      <c r="A66" s="272" t="s">
        <v>27</v>
      </c>
      <c r="B66" s="272" t="s">
        <v>1113</v>
      </c>
      <c r="C66" s="272" t="s">
        <v>1113</v>
      </c>
      <c r="D66" s="234" t="s">
        <v>100</v>
      </c>
      <c r="E66" s="245">
        <v>300</v>
      </c>
    </row>
    <row r="67" spans="1:5" ht="21.95" customHeight="1">
      <c r="A67" s="272" t="s">
        <v>28</v>
      </c>
      <c r="B67" s="272" t="s">
        <v>1113</v>
      </c>
      <c r="C67" s="272" t="s">
        <v>1113</v>
      </c>
      <c r="D67" s="234" t="s">
        <v>29</v>
      </c>
      <c r="E67" s="245">
        <v>50</v>
      </c>
    </row>
    <row r="68" spans="1:5" ht="21.95" customHeight="1">
      <c r="A68" s="272" t="s">
        <v>30</v>
      </c>
      <c r="B68" s="272" t="s">
        <v>1113</v>
      </c>
      <c r="C68" s="272" t="s">
        <v>1113</v>
      </c>
      <c r="D68" s="234" t="s">
        <v>101</v>
      </c>
      <c r="E68" s="245">
        <v>50</v>
      </c>
    </row>
    <row r="69" spans="1:5" ht="21.95" customHeight="1">
      <c r="A69" s="272" t="s">
        <v>31</v>
      </c>
      <c r="B69" s="272" t="s">
        <v>1113</v>
      </c>
      <c r="C69" s="272" t="s">
        <v>1113</v>
      </c>
      <c r="D69" s="234" t="s">
        <v>557</v>
      </c>
      <c r="E69" s="245">
        <v>100</v>
      </c>
    </row>
    <row r="70" spans="1:5" ht="21.95" customHeight="1">
      <c r="A70" s="272" t="s">
        <v>32</v>
      </c>
      <c r="B70" s="272" t="s">
        <v>1113</v>
      </c>
      <c r="C70" s="272" t="s">
        <v>1113</v>
      </c>
      <c r="D70" s="234" t="s">
        <v>102</v>
      </c>
      <c r="E70" s="245">
        <v>100</v>
      </c>
    </row>
    <row r="71" spans="1:5" ht="21.95" customHeight="1">
      <c r="A71" s="272" t="s">
        <v>33</v>
      </c>
      <c r="B71" s="272" t="s">
        <v>1113</v>
      </c>
      <c r="C71" s="272" t="s">
        <v>1113</v>
      </c>
      <c r="D71" s="234" t="s">
        <v>103</v>
      </c>
      <c r="E71" s="245">
        <v>100</v>
      </c>
    </row>
    <row r="72" spans="1:5" ht="21.95" customHeight="1">
      <c r="A72" s="272" t="s">
        <v>34</v>
      </c>
      <c r="B72" s="272" t="s">
        <v>1113</v>
      </c>
      <c r="C72" s="272" t="s">
        <v>1113</v>
      </c>
      <c r="D72" s="234" t="s">
        <v>575</v>
      </c>
      <c r="E72" s="245">
        <v>0.15</v>
      </c>
    </row>
    <row r="73" spans="1:5" ht="21.95" customHeight="1">
      <c r="A73" s="272" t="s">
        <v>35</v>
      </c>
      <c r="B73" s="272" t="s">
        <v>1113</v>
      </c>
      <c r="C73" s="272" t="s">
        <v>1113</v>
      </c>
      <c r="D73" s="234" t="s">
        <v>104</v>
      </c>
      <c r="E73" s="245">
        <v>0.15</v>
      </c>
    </row>
    <row r="74" spans="1:5" ht="21.95" customHeight="1">
      <c r="A74" s="272" t="s">
        <v>36</v>
      </c>
      <c r="B74" s="272" t="s">
        <v>1113</v>
      </c>
      <c r="C74" s="272" t="s">
        <v>1113</v>
      </c>
      <c r="D74" s="234" t="s">
        <v>105</v>
      </c>
      <c r="E74" s="245">
        <v>0.15</v>
      </c>
    </row>
    <row r="75" spans="1:5" ht="21.95" customHeight="1">
      <c r="A75" s="272" t="s">
        <v>37</v>
      </c>
      <c r="B75" s="272" t="s">
        <v>1113</v>
      </c>
      <c r="C75" s="272" t="s">
        <v>1113</v>
      </c>
      <c r="D75" s="234" t="s">
        <v>582</v>
      </c>
      <c r="E75" s="245">
        <v>5533.32</v>
      </c>
    </row>
    <row r="76" spans="1:5" ht="21.95" customHeight="1">
      <c r="A76" s="272" t="s">
        <v>38</v>
      </c>
      <c r="B76" s="272" t="s">
        <v>1113</v>
      </c>
      <c r="C76" s="272" t="s">
        <v>1113</v>
      </c>
      <c r="D76" s="234" t="s">
        <v>106</v>
      </c>
      <c r="E76" s="245">
        <v>5175.9732000000004</v>
      </c>
    </row>
    <row r="77" spans="1:5" ht="21.95" customHeight="1">
      <c r="A77" s="272" t="s">
        <v>39</v>
      </c>
      <c r="B77" s="272" t="s">
        <v>1113</v>
      </c>
      <c r="C77" s="272" t="s">
        <v>1113</v>
      </c>
      <c r="D77" s="234" t="s">
        <v>107</v>
      </c>
      <c r="E77" s="245">
        <v>2238</v>
      </c>
    </row>
    <row r="78" spans="1:5" ht="21.95" customHeight="1">
      <c r="A78" s="272" t="s">
        <v>40</v>
      </c>
      <c r="B78" s="272" t="s">
        <v>1113</v>
      </c>
      <c r="C78" s="272" t="s">
        <v>1113</v>
      </c>
      <c r="D78" s="234" t="s">
        <v>108</v>
      </c>
      <c r="E78" s="245">
        <v>125.8032</v>
      </c>
    </row>
    <row r="79" spans="1:5" ht="21.95" customHeight="1">
      <c r="A79" s="272" t="s">
        <v>41</v>
      </c>
      <c r="B79" s="272" t="s">
        <v>1113</v>
      </c>
      <c r="C79" s="272" t="s">
        <v>1113</v>
      </c>
      <c r="D79" s="234" t="s">
        <v>109</v>
      </c>
      <c r="E79" s="245">
        <v>2812.17</v>
      </c>
    </row>
    <row r="80" spans="1:5" ht="21.95" customHeight="1">
      <c r="A80" s="272" t="s">
        <v>42</v>
      </c>
      <c r="B80" s="272" t="s">
        <v>1113</v>
      </c>
      <c r="C80" s="272" t="s">
        <v>1113</v>
      </c>
      <c r="D80" s="234" t="s">
        <v>110</v>
      </c>
      <c r="E80" s="245">
        <v>357.35396000000003</v>
      </c>
    </row>
    <row r="81" spans="1:5" ht="21.95" customHeight="1">
      <c r="A81" s="272" t="s">
        <v>43</v>
      </c>
      <c r="B81" s="272" t="s">
        <v>1113</v>
      </c>
      <c r="C81" s="272" t="s">
        <v>1113</v>
      </c>
      <c r="D81" s="234" t="s">
        <v>111</v>
      </c>
      <c r="E81" s="245">
        <v>357.35396000000003</v>
      </c>
    </row>
    <row r="82" spans="1:5" s="235" customFormat="1" ht="21.95" customHeight="1">
      <c r="A82" s="272" t="s">
        <v>44</v>
      </c>
      <c r="B82" s="272" t="s">
        <v>1113</v>
      </c>
      <c r="C82" s="272" t="s">
        <v>1113</v>
      </c>
      <c r="D82" s="234" t="s">
        <v>673</v>
      </c>
      <c r="E82" s="245">
        <v>25</v>
      </c>
    </row>
    <row r="83" spans="1:5" ht="21.95" customHeight="1">
      <c r="A83" s="272" t="s">
        <v>45</v>
      </c>
      <c r="B83" s="272" t="s">
        <v>1113</v>
      </c>
      <c r="C83" s="272" t="s">
        <v>1113</v>
      </c>
      <c r="D83" s="234" t="s">
        <v>112</v>
      </c>
      <c r="E83" s="245">
        <v>25</v>
      </c>
    </row>
    <row r="84" spans="1:5" ht="21.95" customHeight="1">
      <c r="A84" s="272" t="s">
        <v>46</v>
      </c>
      <c r="B84" s="272" t="s">
        <v>1113</v>
      </c>
      <c r="C84" s="272" t="s">
        <v>1113</v>
      </c>
      <c r="D84" s="234" t="s">
        <v>113</v>
      </c>
      <c r="E84" s="245">
        <v>25</v>
      </c>
    </row>
    <row r="85" spans="1:5" ht="21.95" customHeight="1">
      <c r="A85" s="272" t="s">
        <v>47</v>
      </c>
      <c r="B85" s="272" t="s">
        <v>1113</v>
      </c>
      <c r="C85" s="272" t="s">
        <v>1113</v>
      </c>
      <c r="D85" s="234" t="s">
        <v>594</v>
      </c>
      <c r="E85" s="245">
        <v>167.08428899999998</v>
      </c>
    </row>
    <row r="86" spans="1:5" ht="21.95" customHeight="1">
      <c r="A86" s="272" t="s">
        <v>48</v>
      </c>
      <c r="B86" s="272" t="s">
        <v>1113</v>
      </c>
      <c r="C86" s="272" t="s">
        <v>1113</v>
      </c>
      <c r="D86" s="234" t="s">
        <v>114</v>
      </c>
      <c r="E86" s="245">
        <v>167.08428899999998</v>
      </c>
    </row>
    <row r="87" spans="1:5" ht="21.95" customHeight="1">
      <c r="A87" s="272" t="s">
        <v>49</v>
      </c>
      <c r="B87" s="272" t="s">
        <v>1113</v>
      </c>
      <c r="C87" s="272" t="s">
        <v>1113</v>
      </c>
      <c r="D87" s="234" t="s">
        <v>115</v>
      </c>
      <c r="E87" s="245">
        <v>167.08428899999998</v>
      </c>
    </row>
    <row r="88" spans="1:5" ht="15.4" customHeight="1">
      <c r="A88" s="274"/>
      <c r="B88" s="274"/>
      <c r="C88" s="274"/>
      <c r="D88" s="274"/>
      <c r="E88" s="246" t="s">
        <v>1113</v>
      </c>
    </row>
  </sheetData>
  <mergeCells count="86">
    <mergeCell ref="A76:C76"/>
    <mergeCell ref="A77:C77"/>
    <mergeCell ref="A80:C80"/>
    <mergeCell ref="A81:C81"/>
    <mergeCell ref="A1:C1"/>
    <mergeCell ref="A87:C87"/>
    <mergeCell ref="A88:D88"/>
    <mergeCell ref="A83:C83"/>
    <mergeCell ref="A84:C84"/>
    <mergeCell ref="A85:C85"/>
    <mergeCell ref="A86:C86"/>
    <mergeCell ref="A75:C75"/>
    <mergeCell ref="A59:C59"/>
    <mergeCell ref="A60:C60"/>
    <mergeCell ref="A61:C61"/>
    <mergeCell ref="A62:C62"/>
    <mergeCell ref="A82:C82"/>
    <mergeCell ref="A72:C72"/>
    <mergeCell ref="A73:C73"/>
    <mergeCell ref="A74:C74"/>
    <mergeCell ref="A78:C78"/>
    <mergeCell ref="A79:C79"/>
    <mergeCell ref="A68:C68"/>
    <mergeCell ref="A69:C69"/>
    <mergeCell ref="A70:C70"/>
    <mergeCell ref="A71:C71"/>
    <mergeCell ref="A63:C63"/>
    <mergeCell ref="A64:C64"/>
    <mergeCell ref="A65:C65"/>
    <mergeCell ref="A67:C67"/>
    <mergeCell ref="A66:C66"/>
    <mergeCell ref="A55:C55"/>
    <mergeCell ref="A56:C56"/>
    <mergeCell ref="A57:C57"/>
    <mergeCell ref="A58:C58"/>
    <mergeCell ref="A51:C51"/>
    <mergeCell ref="A52:C52"/>
    <mergeCell ref="A53:C53"/>
    <mergeCell ref="A54:C54"/>
    <mergeCell ref="A49:C49"/>
    <mergeCell ref="A50:C50"/>
    <mergeCell ref="A35:C35"/>
    <mergeCell ref="A36:C36"/>
    <mergeCell ref="A37:C37"/>
    <mergeCell ref="A38:C38"/>
    <mergeCell ref="A39:C39"/>
    <mergeCell ref="A40:C40"/>
    <mergeCell ref="A41:C41"/>
    <mergeCell ref="A42:C42"/>
    <mergeCell ref="A47:C47"/>
    <mergeCell ref="A48:C48"/>
    <mergeCell ref="A33:C33"/>
    <mergeCell ref="A34:C34"/>
    <mergeCell ref="A43:C43"/>
    <mergeCell ref="A44:C44"/>
    <mergeCell ref="A45:C45"/>
    <mergeCell ref="A46:C46"/>
    <mergeCell ref="A30:C30"/>
    <mergeCell ref="A23:C23"/>
    <mergeCell ref="A24:C24"/>
    <mergeCell ref="A25:C25"/>
    <mergeCell ref="A26:C26"/>
    <mergeCell ref="A19:C19"/>
    <mergeCell ref="A20:C20"/>
    <mergeCell ref="A21:C21"/>
    <mergeCell ref="A22:C22"/>
    <mergeCell ref="A13:C13"/>
    <mergeCell ref="A14:C14"/>
    <mergeCell ref="A31:C31"/>
    <mergeCell ref="A32:C32"/>
    <mergeCell ref="A16:C16"/>
    <mergeCell ref="A17:C17"/>
    <mergeCell ref="A18:C18"/>
    <mergeCell ref="A27:C27"/>
    <mergeCell ref="A28:C28"/>
    <mergeCell ref="A29:C29"/>
    <mergeCell ref="A2:E2"/>
    <mergeCell ref="A4:D4"/>
    <mergeCell ref="A6:C6"/>
    <mergeCell ref="A15:C15"/>
    <mergeCell ref="A7:C7"/>
    <mergeCell ref="A8:C8"/>
    <mergeCell ref="A9:C9"/>
    <mergeCell ref="A10:C10"/>
    <mergeCell ref="A11:C11"/>
    <mergeCell ref="A12:C1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110"/>
  <sheetViews>
    <sheetView workbookViewId="0">
      <selection activeCell="H5" sqref="H5"/>
    </sheetView>
  </sheetViews>
  <sheetFormatPr defaultColWidth="12.125" defaultRowHeight="15.6" customHeight="1"/>
  <cols>
    <col min="1" max="1" width="9.625" customWidth="1"/>
    <col min="2" max="2" width="33.25" customWidth="1"/>
    <col min="3" max="3" width="18.75" customWidth="1"/>
    <col min="4" max="4" width="32.5" customWidth="1"/>
    <col min="5" max="5" width="12.5" hidden="1" customWidth="1"/>
    <col min="6" max="253" width="12.125" customWidth="1"/>
  </cols>
  <sheetData>
    <row r="1" spans="1:5" ht="15.6" customHeight="1">
      <c r="A1" t="s">
        <v>1158</v>
      </c>
    </row>
    <row r="2" spans="1:5" ht="34.5" customHeight="1">
      <c r="A2" s="266" t="s">
        <v>163</v>
      </c>
      <c r="B2" s="266"/>
      <c r="C2" s="266"/>
      <c r="D2" s="266"/>
      <c r="E2" s="266"/>
    </row>
    <row r="3" spans="1:5" ht="17.100000000000001" customHeight="1">
      <c r="A3" s="262" t="s">
        <v>207</v>
      </c>
      <c r="B3" s="267"/>
      <c r="C3" s="267"/>
      <c r="D3" s="267"/>
      <c r="E3" s="267"/>
    </row>
    <row r="4" spans="1:5" ht="16.899999999999999" customHeight="1">
      <c r="A4" s="279" t="s">
        <v>937</v>
      </c>
      <c r="B4" s="279" t="s">
        <v>879</v>
      </c>
      <c r="C4" s="277" t="s">
        <v>1044</v>
      </c>
      <c r="D4" s="265" t="s">
        <v>1045</v>
      </c>
      <c r="E4" s="275" t="s">
        <v>938</v>
      </c>
    </row>
    <row r="5" spans="1:5" ht="27.75" customHeight="1">
      <c r="A5" s="280"/>
      <c r="B5" s="280"/>
      <c r="C5" s="278"/>
      <c r="D5" s="265"/>
      <c r="E5" s="276"/>
    </row>
    <row r="6" spans="1:5" ht="16.899999999999999" customHeight="1">
      <c r="A6" s="86" t="s">
        <v>939</v>
      </c>
      <c r="B6" s="86" t="s">
        <v>252</v>
      </c>
      <c r="C6" s="87">
        <f>SUM(C7:C15)</f>
        <v>23158</v>
      </c>
      <c r="D6" s="87">
        <f>SUM(D7:D15)</f>
        <v>23158</v>
      </c>
      <c r="E6" s="87">
        <f>SUM(E7:E15)</f>
        <v>0</v>
      </c>
    </row>
    <row r="7" spans="1:5" ht="16.899999999999999" customHeight="1">
      <c r="A7" s="86" t="s">
        <v>940</v>
      </c>
      <c r="B7" s="86" t="s">
        <v>253</v>
      </c>
      <c r="C7" s="87">
        <f t="shared" ref="C7:C15" si="0">SUM(D7,E7)</f>
        <v>10119</v>
      </c>
      <c r="D7" s="87">
        <v>10119</v>
      </c>
      <c r="E7" s="87">
        <v>0</v>
      </c>
    </row>
    <row r="8" spans="1:5" ht="16.899999999999999" customHeight="1">
      <c r="A8" s="86" t="s">
        <v>941</v>
      </c>
      <c r="B8" s="86" t="s">
        <v>254</v>
      </c>
      <c r="C8" s="87">
        <f t="shared" si="0"/>
        <v>462</v>
      </c>
      <c r="D8" s="87">
        <v>462</v>
      </c>
      <c r="E8" s="87">
        <v>0</v>
      </c>
    </row>
    <row r="9" spans="1:5" ht="16.899999999999999" customHeight="1">
      <c r="A9" s="86" t="s">
        <v>942</v>
      </c>
      <c r="B9" s="86" t="s">
        <v>255</v>
      </c>
      <c r="C9" s="87">
        <f t="shared" si="0"/>
        <v>127</v>
      </c>
      <c r="D9" s="87">
        <v>127</v>
      </c>
      <c r="E9" s="87">
        <v>0</v>
      </c>
    </row>
    <row r="10" spans="1:5" ht="16.899999999999999" customHeight="1">
      <c r="A10" s="86" t="s">
        <v>943</v>
      </c>
      <c r="B10" s="86" t="s">
        <v>256</v>
      </c>
      <c r="C10" s="87">
        <f t="shared" si="0"/>
        <v>154</v>
      </c>
      <c r="D10" s="87">
        <v>154</v>
      </c>
      <c r="E10" s="87">
        <v>0</v>
      </c>
    </row>
    <row r="11" spans="1:5" ht="16.899999999999999" customHeight="1">
      <c r="A11" s="86" t="s">
        <v>944</v>
      </c>
      <c r="B11" s="86" t="s">
        <v>601</v>
      </c>
      <c r="C11" s="87">
        <f t="shared" si="0"/>
        <v>0</v>
      </c>
      <c r="D11" s="87">
        <v>0</v>
      </c>
      <c r="E11" s="87">
        <v>0</v>
      </c>
    </row>
    <row r="12" spans="1:5" ht="16.899999999999999" customHeight="1">
      <c r="A12" s="86" t="s">
        <v>945</v>
      </c>
      <c r="B12" s="86" t="s">
        <v>602</v>
      </c>
      <c r="C12" s="87">
        <f t="shared" si="0"/>
        <v>8767</v>
      </c>
      <c r="D12" s="87">
        <v>8767</v>
      </c>
      <c r="E12" s="87">
        <v>0</v>
      </c>
    </row>
    <row r="13" spans="1:5" ht="15.6" customHeight="1">
      <c r="A13" s="86">
        <v>30108</v>
      </c>
      <c r="B13" s="86" t="s">
        <v>603</v>
      </c>
      <c r="C13" s="87">
        <f t="shared" si="0"/>
        <v>2692</v>
      </c>
      <c r="D13" s="87">
        <v>2692</v>
      </c>
      <c r="E13" s="87">
        <v>0</v>
      </c>
    </row>
    <row r="14" spans="1:5" ht="15.6" customHeight="1">
      <c r="A14" s="86">
        <v>30109</v>
      </c>
      <c r="B14" s="86" t="s">
        <v>604</v>
      </c>
      <c r="C14" s="87">
        <f t="shared" si="0"/>
        <v>774</v>
      </c>
      <c r="D14" s="87">
        <v>774</v>
      </c>
      <c r="E14" s="87">
        <v>0</v>
      </c>
    </row>
    <row r="15" spans="1:5" ht="16.899999999999999" customHeight="1">
      <c r="A15" s="86">
        <v>30199</v>
      </c>
      <c r="B15" s="194" t="s">
        <v>605</v>
      </c>
      <c r="C15" s="87">
        <f t="shared" si="0"/>
        <v>63</v>
      </c>
      <c r="D15" s="87">
        <v>63</v>
      </c>
      <c r="E15" s="87">
        <v>0</v>
      </c>
    </row>
    <row r="16" spans="1:5" ht="16.899999999999999" customHeight="1">
      <c r="A16" s="86" t="s">
        <v>946</v>
      </c>
      <c r="B16" s="86" t="s">
        <v>606</v>
      </c>
      <c r="C16" s="87">
        <f>SUM(C17:C43)</f>
        <v>5756</v>
      </c>
      <c r="D16" s="87">
        <f>SUM(D17:D43)</f>
        <v>5756</v>
      </c>
      <c r="E16" s="87">
        <f>SUM(E17:E43)</f>
        <v>0</v>
      </c>
    </row>
    <row r="17" spans="1:5" ht="16.899999999999999" customHeight="1">
      <c r="A17" s="86" t="s">
        <v>947</v>
      </c>
      <c r="B17" s="86" t="s">
        <v>607</v>
      </c>
      <c r="C17" s="87">
        <f t="shared" ref="C17:C43" si="1">SUM(D17,E17)</f>
        <v>727</v>
      </c>
      <c r="D17" s="87">
        <v>727</v>
      </c>
      <c r="E17" s="87">
        <v>0</v>
      </c>
    </row>
    <row r="18" spans="1:5" ht="16.899999999999999" customHeight="1">
      <c r="A18" s="86" t="s">
        <v>948</v>
      </c>
      <c r="B18" s="86" t="s">
        <v>608</v>
      </c>
      <c r="C18" s="87">
        <f t="shared" si="1"/>
        <v>122</v>
      </c>
      <c r="D18" s="87">
        <v>122</v>
      </c>
      <c r="E18" s="87">
        <v>0</v>
      </c>
    </row>
    <row r="19" spans="1:5" ht="16.899999999999999" customHeight="1">
      <c r="A19" s="86" t="s">
        <v>949</v>
      </c>
      <c r="B19" s="86" t="s">
        <v>609</v>
      </c>
      <c r="C19" s="87">
        <f t="shared" si="1"/>
        <v>23</v>
      </c>
      <c r="D19" s="87">
        <v>23</v>
      </c>
      <c r="E19" s="87">
        <v>0</v>
      </c>
    </row>
    <row r="20" spans="1:5" ht="16.899999999999999" customHeight="1">
      <c r="A20" s="86" t="s">
        <v>950</v>
      </c>
      <c r="B20" s="86" t="s">
        <v>610</v>
      </c>
      <c r="C20" s="87">
        <f t="shared" si="1"/>
        <v>10</v>
      </c>
      <c r="D20" s="87">
        <v>10</v>
      </c>
      <c r="E20" s="87">
        <v>0</v>
      </c>
    </row>
    <row r="21" spans="1:5" ht="16.899999999999999" customHeight="1">
      <c r="A21" s="86" t="s">
        <v>951</v>
      </c>
      <c r="B21" s="86" t="s">
        <v>611</v>
      </c>
      <c r="C21" s="87">
        <f t="shared" si="1"/>
        <v>70</v>
      </c>
      <c r="D21" s="87">
        <v>70</v>
      </c>
      <c r="E21" s="87">
        <v>0</v>
      </c>
    </row>
    <row r="22" spans="1:5" ht="16.899999999999999" customHeight="1">
      <c r="A22" s="86" t="s">
        <v>952</v>
      </c>
      <c r="B22" s="86" t="s">
        <v>612</v>
      </c>
      <c r="C22" s="87">
        <f t="shared" si="1"/>
        <v>403</v>
      </c>
      <c r="D22" s="87">
        <v>403</v>
      </c>
      <c r="E22" s="87">
        <v>0</v>
      </c>
    </row>
    <row r="23" spans="1:5" ht="16.899999999999999" customHeight="1">
      <c r="A23" s="86" t="s">
        <v>953</v>
      </c>
      <c r="B23" s="86" t="s">
        <v>613</v>
      </c>
      <c r="C23" s="87">
        <f t="shared" si="1"/>
        <v>48</v>
      </c>
      <c r="D23" s="87">
        <v>48</v>
      </c>
      <c r="E23" s="87">
        <v>0</v>
      </c>
    </row>
    <row r="24" spans="1:5" ht="16.899999999999999" customHeight="1">
      <c r="A24" s="86" t="s">
        <v>954</v>
      </c>
      <c r="B24" s="86" t="s">
        <v>614</v>
      </c>
      <c r="C24" s="87">
        <f t="shared" si="1"/>
        <v>195</v>
      </c>
      <c r="D24" s="87">
        <v>195</v>
      </c>
      <c r="E24" s="87">
        <v>0</v>
      </c>
    </row>
    <row r="25" spans="1:5" ht="16.899999999999999" customHeight="1">
      <c r="A25" s="86" t="s">
        <v>955</v>
      </c>
      <c r="B25" s="86" t="s">
        <v>615</v>
      </c>
      <c r="C25" s="87">
        <f t="shared" si="1"/>
        <v>237</v>
      </c>
      <c r="D25" s="87">
        <v>237</v>
      </c>
      <c r="E25" s="87">
        <v>0</v>
      </c>
    </row>
    <row r="26" spans="1:5" ht="16.899999999999999" customHeight="1">
      <c r="A26" s="86" t="s">
        <v>956</v>
      </c>
      <c r="B26" s="86" t="s">
        <v>616</v>
      </c>
      <c r="C26" s="87">
        <f t="shared" si="1"/>
        <v>90</v>
      </c>
      <c r="D26" s="87">
        <v>90</v>
      </c>
      <c r="E26" s="87">
        <v>0</v>
      </c>
    </row>
    <row r="27" spans="1:5" ht="16.899999999999999" customHeight="1">
      <c r="A27" s="86" t="s">
        <v>957</v>
      </c>
      <c r="B27" s="86" t="s">
        <v>958</v>
      </c>
      <c r="C27" s="87">
        <f t="shared" si="1"/>
        <v>45</v>
      </c>
      <c r="D27" s="87">
        <v>45</v>
      </c>
      <c r="E27" s="87">
        <v>0</v>
      </c>
    </row>
    <row r="28" spans="1:5" ht="16.899999999999999" customHeight="1">
      <c r="A28" s="86" t="s">
        <v>959</v>
      </c>
      <c r="B28" s="86" t="s">
        <v>960</v>
      </c>
      <c r="C28" s="87">
        <f t="shared" si="1"/>
        <v>546</v>
      </c>
      <c r="D28" s="87">
        <v>546</v>
      </c>
      <c r="E28" s="87">
        <v>0</v>
      </c>
    </row>
    <row r="29" spans="1:5" ht="16.899999999999999" customHeight="1">
      <c r="A29" s="86" t="s">
        <v>961</v>
      </c>
      <c r="B29" s="86" t="s">
        <v>617</v>
      </c>
      <c r="C29" s="87">
        <f t="shared" si="1"/>
        <v>142</v>
      </c>
      <c r="D29" s="87">
        <v>142</v>
      </c>
      <c r="E29" s="87">
        <v>0</v>
      </c>
    </row>
    <row r="30" spans="1:5" ht="16.899999999999999" customHeight="1">
      <c r="A30" s="86" t="s">
        <v>962</v>
      </c>
      <c r="B30" s="86" t="s">
        <v>618</v>
      </c>
      <c r="C30" s="87">
        <f t="shared" si="1"/>
        <v>43</v>
      </c>
      <c r="D30" s="87">
        <v>43</v>
      </c>
      <c r="E30" s="87">
        <v>0</v>
      </c>
    </row>
    <row r="31" spans="1:5" ht="16.899999999999999" customHeight="1">
      <c r="A31" s="86" t="s">
        <v>963</v>
      </c>
      <c r="B31" s="86" t="s">
        <v>619</v>
      </c>
      <c r="C31" s="87">
        <f t="shared" si="1"/>
        <v>95</v>
      </c>
      <c r="D31" s="87">
        <v>95</v>
      </c>
      <c r="E31" s="87">
        <v>0</v>
      </c>
    </row>
    <row r="32" spans="1:5" ht="16.899999999999999" customHeight="1">
      <c r="A32" s="86" t="s">
        <v>964</v>
      </c>
      <c r="B32" s="86" t="s">
        <v>620</v>
      </c>
      <c r="C32" s="87">
        <f t="shared" si="1"/>
        <v>215</v>
      </c>
      <c r="D32" s="87">
        <v>215</v>
      </c>
      <c r="E32" s="87">
        <v>0</v>
      </c>
    </row>
    <row r="33" spans="1:5" ht="16.899999999999999" customHeight="1">
      <c r="A33" s="86" t="s">
        <v>965</v>
      </c>
      <c r="B33" s="86" t="s">
        <v>621</v>
      </c>
      <c r="C33" s="87">
        <f t="shared" si="1"/>
        <v>37</v>
      </c>
      <c r="D33" s="87">
        <v>37</v>
      </c>
      <c r="E33" s="87">
        <v>0</v>
      </c>
    </row>
    <row r="34" spans="1:5" ht="16.899999999999999" customHeight="1">
      <c r="A34" s="86" t="s">
        <v>966</v>
      </c>
      <c r="B34" s="86" t="s">
        <v>622</v>
      </c>
      <c r="C34" s="87">
        <f t="shared" si="1"/>
        <v>0</v>
      </c>
      <c r="D34" s="87">
        <v>0</v>
      </c>
      <c r="E34" s="87">
        <v>0</v>
      </c>
    </row>
    <row r="35" spans="1:5" ht="16.899999999999999" customHeight="1">
      <c r="A35" s="86" t="s">
        <v>967</v>
      </c>
      <c r="B35" s="86" t="s">
        <v>623</v>
      </c>
      <c r="C35" s="87">
        <f t="shared" si="1"/>
        <v>2</v>
      </c>
      <c r="D35" s="87">
        <v>2</v>
      </c>
      <c r="E35" s="87">
        <v>0</v>
      </c>
    </row>
    <row r="36" spans="1:5" ht="16.899999999999999" customHeight="1">
      <c r="A36" s="86" t="s">
        <v>968</v>
      </c>
      <c r="B36" s="86" t="s">
        <v>624</v>
      </c>
      <c r="C36" s="87">
        <f t="shared" si="1"/>
        <v>2092</v>
      </c>
      <c r="D36" s="87">
        <v>2092</v>
      </c>
      <c r="E36" s="87">
        <v>0</v>
      </c>
    </row>
    <row r="37" spans="1:5" ht="16.899999999999999" customHeight="1">
      <c r="A37" s="86" t="s">
        <v>969</v>
      </c>
      <c r="B37" s="86" t="s">
        <v>625</v>
      </c>
      <c r="C37" s="87">
        <f t="shared" si="1"/>
        <v>50</v>
      </c>
      <c r="D37" s="87">
        <v>50</v>
      </c>
      <c r="E37" s="87">
        <v>0</v>
      </c>
    </row>
    <row r="38" spans="1:5" ht="16.899999999999999" customHeight="1">
      <c r="A38" s="86" t="s">
        <v>970</v>
      </c>
      <c r="B38" s="86" t="s">
        <v>626</v>
      </c>
      <c r="C38" s="87">
        <f t="shared" si="1"/>
        <v>40</v>
      </c>
      <c r="D38" s="87">
        <v>40</v>
      </c>
      <c r="E38" s="87">
        <v>0</v>
      </c>
    </row>
    <row r="39" spans="1:5" ht="16.899999999999999" customHeight="1">
      <c r="A39" s="86" t="s">
        <v>971</v>
      </c>
      <c r="B39" s="86" t="s">
        <v>627</v>
      </c>
      <c r="C39" s="87">
        <f t="shared" si="1"/>
        <v>0</v>
      </c>
      <c r="D39" s="87">
        <v>0</v>
      </c>
      <c r="E39" s="87">
        <v>0</v>
      </c>
    </row>
    <row r="40" spans="1:5" ht="16.899999999999999" customHeight="1">
      <c r="A40" s="86" t="s">
        <v>972</v>
      </c>
      <c r="B40" s="86" t="s">
        <v>628</v>
      </c>
      <c r="C40" s="87">
        <f t="shared" si="1"/>
        <v>233</v>
      </c>
      <c r="D40" s="87">
        <v>233</v>
      </c>
      <c r="E40" s="87">
        <v>0</v>
      </c>
    </row>
    <row r="41" spans="1:5" ht="16.899999999999999" customHeight="1">
      <c r="A41" s="86" t="s">
        <v>973</v>
      </c>
      <c r="B41" s="86" t="s">
        <v>974</v>
      </c>
      <c r="C41" s="87">
        <f t="shared" si="1"/>
        <v>174</v>
      </c>
      <c r="D41" s="87">
        <v>174</v>
      </c>
      <c r="E41" s="87">
        <v>0</v>
      </c>
    </row>
    <row r="42" spans="1:5" ht="16.899999999999999" customHeight="1">
      <c r="A42" s="86" t="s">
        <v>975</v>
      </c>
      <c r="B42" s="86" t="s">
        <v>629</v>
      </c>
      <c r="C42" s="87">
        <f t="shared" si="1"/>
        <v>0</v>
      </c>
      <c r="D42" s="87">
        <v>0</v>
      </c>
      <c r="E42" s="87">
        <v>0</v>
      </c>
    </row>
    <row r="43" spans="1:5" ht="16.899999999999999" customHeight="1">
      <c r="A43" s="86" t="s">
        <v>976</v>
      </c>
      <c r="B43" s="86" t="s">
        <v>630</v>
      </c>
      <c r="C43" s="87">
        <f t="shared" si="1"/>
        <v>117</v>
      </c>
      <c r="D43" s="87">
        <v>117</v>
      </c>
      <c r="E43" s="87">
        <v>0</v>
      </c>
    </row>
    <row r="44" spans="1:5" ht="16.899999999999999" customHeight="1">
      <c r="A44" s="86" t="s">
        <v>977</v>
      </c>
      <c r="B44" s="86" t="s">
        <v>631</v>
      </c>
      <c r="C44" s="87">
        <f>SUM(C45:C60)</f>
        <v>4108</v>
      </c>
      <c r="D44" s="87">
        <f>SUM(D45:D60)</f>
        <v>4108</v>
      </c>
      <c r="E44" s="87">
        <f>SUM(E45:E60)</f>
        <v>0</v>
      </c>
    </row>
    <row r="45" spans="1:5" ht="16.899999999999999" customHeight="1">
      <c r="A45" s="86" t="s">
        <v>978</v>
      </c>
      <c r="B45" s="86" t="s">
        <v>632</v>
      </c>
      <c r="C45" s="87">
        <f t="shared" ref="C45:C60" si="2">SUM(D45,E45)</f>
        <v>0</v>
      </c>
      <c r="D45" s="87">
        <v>0</v>
      </c>
      <c r="E45" s="87">
        <v>0</v>
      </c>
    </row>
    <row r="46" spans="1:5" ht="16.899999999999999" customHeight="1">
      <c r="A46" s="86" t="s">
        <v>979</v>
      </c>
      <c r="B46" s="86" t="s">
        <v>633</v>
      </c>
      <c r="C46" s="87">
        <f t="shared" si="2"/>
        <v>0</v>
      </c>
      <c r="D46" s="87">
        <v>0</v>
      </c>
      <c r="E46" s="87">
        <v>0</v>
      </c>
    </row>
    <row r="47" spans="1:5" ht="16.899999999999999" customHeight="1">
      <c r="A47" s="86" t="s">
        <v>980</v>
      </c>
      <c r="B47" s="86" t="s">
        <v>981</v>
      </c>
      <c r="C47" s="87">
        <f t="shared" si="2"/>
        <v>0</v>
      </c>
      <c r="D47" s="87">
        <v>0</v>
      </c>
      <c r="E47" s="87">
        <v>0</v>
      </c>
    </row>
    <row r="48" spans="1:5" ht="16.899999999999999" customHeight="1">
      <c r="A48" s="86" t="s">
        <v>982</v>
      </c>
      <c r="B48" s="86" t="s">
        <v>634</v>
      </c>
      <c r="C48" s="87">
        <f t="shared" si="2"/>
        <v>0</v>
      </c>
      <c r="D48" s="87">
        <v>0</v>
      </c>
      <c r="E48" s="87">
        <v>0</v>
      </c>
    </row>
    <row r="49" spans="1:5" ht="16.899999999999999" customHeight="1">
      <c r="A49" s="86" t="s">
        <v>983</v>
      </c>
      <c r="B49" s="86" t="s">
        <v>635</v>
      </c>
      <c r="C49" s="87">
        <f t="shared" si="2"/>
        <v>170</v>
      </c>
      <c r="D49" s="87">
        <v>170</v>
      </c>
      <c r="E49" s="87">
        <v>0</v>
      </c>
    </row>
    <row r="50" spans="1:5" ht="16.899999999999999" customHeight="1">
      <c r="A50" s="86" t="s">
        <v>984</v>
      </c>
      <c r="B50" s="86" t="s">
        <v>636</v>
      </c>
      <c r="C50" s="87">
        <f t="shared" si="2"/>
        <v>0</v>
      </c>
      <c r="D50" s="87">
        <v>0</v>
      </c>
      <c r="E50" s="87">
        <v>0</v>
      </c>
    </row>
    <row r="51" spans="1:5" ht="16.899999999999999" customHeight="1">
      <c r="A51" s="86" t="s">
        <v>985</v>
      </c>
      <c r="B51" s="86" t="s">
        <v>637</v>
      </c>
      <c r="C51" s="87">
        <f t="shared" si="2"/>
        <v>1457</v>
      </c>
      <c r="D51" s="87">
        <v>1457</v>
      </c>
      <c r="E51" s="87">
        <v>0</v>
      </c>
    </row>
    <row r="52" spans="1:5" ht="16.899999999999999" customHeight="1">
      <c r="A52" s="86" t="s">
        <v>986</v>
      </c>
      <c r="B52" s="86" t="s">
        <v>638</v>
      </c>
      <c r="C52" s="87">
        <f t="shared" si="2"/>
        <v>29</v>
      </c>
      <c r="D52" s="87">
        <v>29</v>
      </c>
      <c r="E52" s="87">
        <v>0</v>
      </c>
    </row>
    <row r="53" spans="1:5" ht="16.899999999999999" customHeight="1">
      <c r="A53" s="86" t="s">
        <v>987</v>
      </c>
      <c r="B53" s="86" t="s">
        <v>639</v>
      </c>
      <c r="C53" s="87">
        <f t="shared" si="2"/>
        <v>43</v>
      </c>
      <c r="D53" s="87">
        <v>43</v>
      </c>
      <c r="E53" s="87">
        <v>0</v>
      </c>
    </row>
    <row r="54" spans="1:5" ht="16.899999999999999" customHeight="1">
      <c r="A54" s="86" t="s">
        <v>988</v>
      </c>
      <c r="B54" s="86" t="s">
        <v>640</v>
      </c>
      <c r="C54" s="87">
        <f t="shared" si="2"/>
        <v>0</v>
      </c>
      <c r="D54" s="87">
        <v>0</v>
      </c>
      <c r="E54" s="87">
        <v>0</v>
      </c>
    </row>
    <row r="55" spans="1:5" ht="16.899999999999999" customHeight="1">
      <c r="A55" s="86" t="s">
        <v>989</v>
      </c>
      <c r="B55" s="86" t="s">
        <v>641</v>
      </c>
      <c r="C55" s="87">
        <f t="shared" si="2"/>
        <v>2110</v>
      </c>
      <c r="D55" s="87">
        <v>2110</v>
      </c>
      <c r="E55" s="87">
        <v>0</v>
      </c>
    </row>
    <row r="56" spans="1:5" ht="16.899999999999999" customHeight="1">
      <c r="A56" s="86" t="s">
        <v>990</v>
      </c>
      <c r="B56" s="86" t="s">
        <v>642</v>
      </c>
      <c r="C56" s="87">
        <f t="shared" si="2"/>
        <v>0</v>
      </c>
      <c r="D56" s="87">
        <v>0</v>
      </c>
      <c r="E56" s="87">
        <v>0</v>
      </c>
    </row>
    <row r="57" spans="1:5" ht="16.899999999999999" customHeight="1">
      <c r="A57" s="86" t="s">
        <v>991</v>
      </c>
      <c r="B57" s="86" t="s">
        <v>643</v>
      </c>
      <c r="C57" s="87">
        <f t="shared" si="2"/>
        <v>0</v>
      </c>
      <c r="D57" s="87">
        <v>0</v>
      </c>
      <c r="E57" s="87">
        <v>0</v>
      </c>
    </row>
    <row r="58" spans="1:5" ht="15.6" customHeight="1">
      <c r="A58" s="86">
        <v>30314</v>
      </c>
      <c r="B58" s="86" t="s">
        <v>992</v>
      </c>
      <c r="C58" s="87">
        <f t="shared" si="2"/>
        <v>260</v>
      </c>
      <c r="D58" s="87">
        <v>260</v>
      </c>
      <c r="E58" s="87">
        <v>0</v>
      </c>
    </row>
    <row r="59" spans="1:5" ht="15.6" customHeight="1">
      <c r="A59" s="86">
        <v>30315</v>
      </c>
      <c r="B59" s="86" t="s">
        <v>644</v>
      </c>
      <c r="C59" s="87">
        <f t="shared" si="2"/>
        <v>0</v>
      </c>
      <c r="D59" s="87">
        <v>0</v>
      </c>
      <c r="E59" s="87">
        <v>0</v>
      </c>
    </row>
    <row r="60" spans="1:5" ht="16.899999999999999" customHeight="1">
      <c r="A60" s="86" t="s">
        <v>993</v>
      </c>
      <c r="B60" s="86" t="s">
        <v>645</v>
      </c>
      <c r="C60" s="87">
        <f t="shared" si="2"/>
        <v>39</v>
      </c>
      <c r="D60" s="87">
        <v>39</v>
      </c>
      <c r="E60" s="87">
        <v>0</v>
      </c>
    </row>
    <row r="61" spans="1:5" ht="16.899999999999999" customHeight="1">
      <c r="A61" s="86" t="s">
        <v>994</v>
      </c>
      <c r="B61" s="86" t="s">
        <v>646</v>
      </c>
      <c r="C61" s="87">
        <f>SUM(C62:C65)</f>
        <v>0</v>
      </c>
      <c r="D61" s="87">
        <f>SUM(D62:D65)</f>
        <v>0</v>
      </c>
      <c r="E61" s="87">
        <f>SUM(E62:E65)</f>
        <v>0</v>
      </c>
    </row>
    <row r="62" spans="1:5" ht="16.899999999999999" customHeight="1">
      <c r="A62" s="86" t="s">
        <v>995</v>
      </c>
      <c r="B62" s="86" t="s">
        <v>647</v>
      </c>
      <c r="C62" s="87">
        <f t="shared" ref="C62:C68" si="3">SUM(D62,E62)</f>
        <v>0</v>
      </c>
      <c r="D62" s="87">
        <v>0</v>
      </c>
      <c r="E62" s="87">
        <v>0</v>
      </c>
    </row>
    <row r="63" spans="1:5" ht="16.899999999999999" customHeight="1">
      <c r="A63" s="86" t="s">
        <v>996</v>
      </c>
      <c r="B63" s="86" t="s">
        <v>648</v>
      </c>
      <c r="C63" s="87">
        <f t="shared" si="3"/>
        <v>0</v>
      </c>
      <c r="D63" s="87">
        <v>0</v>
      </c>
      <c r="E63" s="87">
        <v>0</v>
      </c>
    </row>
    <row r="64" spans="1:5" ht="16.899999999999999" customHeight="1">
      <c r="A64" s="86" t="s">
        <v>997</v>
      </c>
      <c r="B64" s="86" t="s">
        <v>649</v>
      </c>
      <c r="C64" s="87">
        <f t="shared" si="3"/>
        <v>0</v>
      </c>
      <c r="D64" s="87">
        <v>0</v>
      </c>
      <c r="E64" s="87">
        <v>0</v>
      </c>
    </row>
    <row r="65" spans="1:5" ht="16.899999999999999" customHeight="1">
      <c r="A65" s="86" t="s">
        <v>998</v>
      </c>
      <c r="B65" s="86" t="s">
        <v>650</v>
      </c>
      <c r="C65" s="87">
        <f t="shared" si="3"/>
        <v>0</v>
      </c>
      <c r="D65" s="87">
        <v>0</v>
      </c>
      <c r="E65" s="87">
        <v>0</v>
      </c>
    </row>
    <row r="66" spans="1:5" ht="16.899999999999999" customHeight="1">
      <c r="A66" s="86" t="s">
        <v>999</v>
      </c>
      <c r="B66" s="86" t="s">
        <v>651</v>
      </c>
      <c r="C66" s="87">
        <f t="shared" si="3"/>
        <v>0</v>
      </c>
      <c r="D66" s="87">
        <f>SUM(D67:D68)</f>
        <v>0</v>
      </c>
      <c r="E66" s="87">
        <f>SUM(E67:E68)</f>
        <v>0</v>
      </c>
    </row>
    <row r="67" spans="1:5" ht="16.899999999999999" customHeight="1">
      <c r="A67" s="86" t="s">
        <v>1000</v>
      </c>
      <c r="B67" s="86" t="s">
        <v>1001</v>
      </c>
      <c r="C67" s="87">
        <f t="shared" si="3"/>
        <v>0</v>
      </c>
      <c r="D67" s="87">
        <v>0</v>
      </c>
      <c r="E67" s="87">
        <v>0</v>
      </c>
    </row>
    <row r="68" spans="1:5" ht="16.899999999999999" customHeight="1">
      <c r="A68" s="86" t="s">
        <v>1002</v>
      </c>
      <c r="B68" s="86" t="s">
        <v>652</v>
      </c>
      <c r="C68" s="87">
        <f t="shared" si="3"/>
        <v>0</v>
      </c>
      <c r="D68" s="87">
        <v>0</v>
      </c>
      <c r="E68" s="87">
        <v>0</v>
      </c>
    </row>
    <row r="69" spans="1:5" ht="16.899999999999999" customHeight="1">
      <c r="A69" s="86" t="s">
        <v>1003</v>
      </c>
      <c r="B69" s="86" t="s">
        <v>653</v>
      </c>
      <c r="C69" s="87">
        <f>SUM(C70:C71)</f>
        <v>0</v>
      </c>
      <c r="D69" s="87">
        <f>SUM(D70:D71)</f>
        <v>0</v>
      </c>
      <c r="E69" s="87">
        <f>SUM(E70:E71)</f>
        <v>0</v>
      </c>
    </row>
    <row r="70" spans="1:5" ht="16.899999999999999" customHeight="1">
      <c r="A70" s="86" t="s">
        <v>1004</v>
      </c>
      <c r="B70" s="86" t="s">
        <v>654</v>
      </c>
      <c r="C70" s="87">
        <f>SUM(D70,E70)</f>
        <v>0</v>
      </c>
      <c r="D70" s="87">
        <v>0</v>
      </c>
      <c r="E70" s="87">
        <v>0</v>
      </c>
    </row>
    <row r="71" spans="1:5" ht="17.25" customHeight="1">
      <c r="A71" s="86" t="s">
        <v>1005</v>
      </c>
      <c r="B71" s="86" t="s">
        <v>655</v>
      </c>
      <c r="C71" s="87">
        <f>SUM(D71,E71)</f>
        <v>0</v>
      </c>
      <c r="D71" s="87">
        <v>0</v>
      </c>
      <c r="E71" s="87">
        <v>0</v>
      </c>
    </row>
    <row r="72" spans="1:5" ht="17.25" customHeight="1">
      <c r="A72" s="86">
        <v>308</v>
      </c>
      <c r="B72" s="86" t="s">
        <v>1006</v>
      </c>
      <c r="C72" s="87"/>
      <c r="D72" s="87"/>
      <c r="E72" s="87"/>
    </row>
    <row r="73" spans="1:5" ht="17.25" customHeight="1">
      <c r="A73" s="86">
        <v>30801</v>
      </c>
      <c r="B73" s="86" t="s">
        <v>1007</v>
      </c>
      <c r="C73" s="87"/>
      <c r="D73" s="87"/>
      <c r="E73" s="87"/>
    </row>
    <row r="74" spans="1:5" ht="17.25" customHeight="1">
      <c r="A74" s="86">
        <v>30802</v>
      </c>
      <c r="B74" s="86" t="s">
        <v>1008</v>
      </c>
      <c r="C74" s="87"/>
      <c r="D74" s="87"/>
      <c r="E74" s="87"/>
    </row>
    <row r="75" spans="1:5" ht="17.25" customHeight="1">
      <c r="A75" s="86" t="s">
        <v>1009</v>
      </c>
      <c r="B75" s="86" t="s">
        <v>656</v>
      </c>
      <c r="C75" s="87">
        <f>SUM(C76:C85)</f>
        <v>0</v>
      </c>
      <c r="D75" s="87">
        <f>SUM(D76:D85)</f>
        <v>0</v>
      </c>
      <c r="E75" s="87">
        <f>SUM(E76:E85)</f>
        <v>0</v>
      </c>
    </row>
    <row r="76" spans="1:5" ht="17.25" customHeight="1">
      <c r="A76" s="86" t="s">
        <v>1010</v>
      </c>
      <c r="B76" s="86" t="s">
        <v>1011</v>
      </c>
      <c r="C76" s="87">
        <f t="shared" ref="C76:C85" si="4">SUM(D76,E76)</f>
        <v>0</v>
      </c>
      <c r="D76" s="87">
        <v>0</v>
      </c>
      <c r="E76" s="87">
        <v>0</v>
      </c>
    </row>
    <row r="77" spans="1:5" ht="17.25" customHeight="1">
      <c r="A77" s="86" t="s">
        <v>1012</v>
      </c>
      <c r="B77" s="86" t="s">
        <v>657</v>
      </c>
      <c r="C77" s="87">
        <f t="shared" si="4"/>
        <v>0</v>
      </c>
      <c r="D77" s="87">
        <v>0</v>
      </c>
      <c r="E77" s="87">
        <v>0</v>
      </c>
    </row>
    <row r="78" spans="1:5" ht="17.25" customHeight="1">
      <c r="A78" s="86" t="s">
        <v>1013</v>
      </c>
      <c r="B78" s="86" t="s">
        <v>658</v>
      </c>
      <c r="C78" s="87">
        <f t="shared" si="4"/>
        <v>0</v>
      </c>
      <c r="D78" s="87">
        <v>0</v>
      </c>
      <c r="E78" s="87">
        <v>0</v>
      </c>
    </row>
    <row r="79" spans="1:5" ht="17.25" customHeight="1">
      <c r="A79" s="86" t="s">
        <v>1014</v>
      </c>
      <c r="B79" s="86" t="s">
        <v>659</v>
      </c>
      <c r="C79" s="87">
        <f t="shared" si="4"/>
        <v>0</v>
      </c>
      <c r="D79" s="87">
        <v>0</v>
      </c>
      <c r="E79" s="87">
        <v>0</v>
      </c>
    </row>
    <row r="80" spans="1:5" ht="16.899999999999999" customHeight="1">
      <c r="A80" s="86" t="s">
        <v>1015</v>
      </c>
      <c r="B80" s="86" t="s">
        <v>660</v>
      </c>
      <c r="C80" s="87">
        <f t="shared" si="4"/>
        <v>0</v>
      </c>
      <c r="D80" s="87">
        <v>0</v>
      </c>
      <c r="E80" s="87">
        <v>0</v>
      </c>
    </row>
    <row r="81" spans="1:5" ht="16.899999999999999" customHeight="1">
      <c r="A81" s="86" t="s">
        <v>1016</v>
      </c>
      <c r="B81" s="86" t="s">
        <v>661</v>
      </c>
      <c r="C81" s="87">
        <f t="shared" si="4"/>
        <v>0</v>
      </c>
      <c r="D81" s="87">
        <v>0</v>
      </c>
      <c r="E81" s="87">
        <v>0</v>
      </c>
    </row>
    <row r="82" spans="1:5" ht="16.899999999999999" customHeight="1">
      <c r="A82" s="86" t="s">
        <v>1017</v>
      </c>
      <c r="B82" s="86" t="s">
        <v>662</v>
      </c>
      <c r="C82" s="87">
        <f t="shared" si="4"/>
        <v>0</v>
      </c>
      <c r="D82" s="87">
        <v>0</v>
      </c>
      <c r="E82" s="87">
        <v>0</v>
      </c>
    </row>
    <row r="83" spans="1:5" ht="16.899999999999999" customHeight="1">
      <c r="A83" s="86" t="s">
        <v>1018</v>
      </c>
      <c r="B83" s="86" t="s">
        <v>663</v>
      </c>
      <c r="C83" s="87">
        <f t="shared" si="4"/>
        <v>0</v>
      </c>
      <c r="D83" s="87">
        <v>0</v>
      </c>
      <c r="E83" s="87">
        <v>0</v>
      </c>
    </row>
    <row r="84" spans="1:5" ht="16.899999999999999" customHeight="1">
      <c r="A84" s="86" t="s">
        <v>1019</v>
      </c>
      <c r="B84" s="86" t="s">
        <v>664</v>
      </c>
      <c r="C84" s="87">
        <f t="shared" si="4"/>
        <v>0</v>
      </c>
      <c r="D84" s="87">
        <v>0</v>
      </c>
      <c r="E84" s="87">
        <v>0</v>
      </c>
    </row>
    <row r="85" spans="1:5" ht="16.899999999999999" customHeight="1">
      <c r="A85" s="86" t="s">
        <v>1020</v>
      </c>
      <c r="B85" s="86" t="s">
        <v>665</v>
      </c>
      <c r="C85" s="87">
        <f t="shared" si="4"/>
        <v>0</v>
      </c>
      <c r="D85" s="87">
        <v>0</v>
      </c>
      <c r="E85" s="87">
        <v>0</v>
      </c>
    </row>
    <row r="86" spans="1:5" ht="16.899999999999999" customHeight="1">
      <c r="A86" s="86" t="s">
        <v>1021</v>
      </c>
      <c r="B86" s="86" t="s">
        <v>666</v>
      </c>
      <c r="C86" s="87">
        <f>SUM(C87:C101)</f>
        <v>0</v>
      </c>
      <c r="D86" s="87">
        <f>SUM(D87:D101)</f>
        <v>0</v>
      </c>
      <c r="E86" s="87">
        <f>SUM(E87:E101)</f>
        <v>0</v>
      </c>
    </row>
    <row r="87" spans="1:5" ht="16.899999999999999" customHeight="1">
      <c r="A87" s="86" t="s">
        <v>1022</v>
      </c>
      <c r="B87" s="86" t="s">
        <v>1011</v>
      </c>
      <c r="C87" s="87">
        <f t="shared" ref="C87:C101" si="5">SUM(D87,E87)</f>
        <v>0</v>
      </c>
      <c r="D87" s="87">
        <v>0</v>
      </c>
      <c r="E87" s="87">
        <v>0</v>
      </c>
    </row>
    <row r="88" spans="1:5" ht="16.899999999999999" customHeight="1">
      <c r="A88" s="86" t="s">
        <v>1023</v>
      </c>
      <c r="B88" s="86" t="s">
        <v>657</v>
      </c>
      <c r="C88" s="87">
        <f t="shared" si="5"/>
        <v>0</v>
      </c>
      <c r="D88" s="87">
        <v>0</v>
      </c>
      <c r="E88" s="87">
        <v>0</v>
      </c>
    </row>
    <row r="89" spans="1:5" ht="16.899999999999999" customHeight="1">
      <c r="A89" s="86" t="s">
        <v>1024</v>
      </c>
      <c r="B89" s="86" t="s">
        <v>658</v>
      </c>
      <c r="C89" s="87">
        <f t="shared" si="5"/>
        <v>0</v>
      </c>
      <c r="D89" s="87">
        <v>0</v>
      </c>
      <c r="E89" s="87">
        <v>0</v>
      </c>
    </row>
    <row r="90" spans="1:5" ht="16.899999999999999" customHeight="1">
      <c r="A90" s="86" t="s">
        <v>1025</v>
      </c>
      <c r="B90" s="86" t="s">
        <v>659</v>
      </c>
      <c r="C90" s="87">
        <f t="shared" si="5"/>
        <v>0</v>
      </c>
      <c r="D90" s="87">
        <v>0</v>
      </c>
      <c r="E90" s="87">
        <v>0</v>
      </c>
    </row>
    <row r="91" spans="1:5" ht="16.899999999999999" customHeight="1">
      <c r="A91" s="86" t="s">
        <v>1026</v>
      </c>
      <c r="B91" s="86" t="s">
        <v>660</v>
      </c>
      <c r="C91" s="87">
        <f t="shared" si="5"/>
        <v>0</v>
      </c>
      <c r="D91" s="87">
        <v>0</v>
      </c>
      <c r="E91" s="87">
        <v>0</v>
      </c>
    </row>
    <row r="92" spans="1:5" ht="16.899999999999999" customHeight="1">
      <c r="A92" s="86" t="s">
        <v>1027</v>
      </c>
      <c r="B92" s="86" t="s">
        <v>661</v>
      </c>
      <c r="C92" s="87">
        <f t="shared" si="5"/>
        <v>0</v>
      </c>
      <c r="D92" s="87">
        <v>0</v>
      </c>
      <c r="E92" s="87">
        <v>0</v>
      </c>
    </row>
    <row r="93" spans="1:5" ht="16.899999999999999" customHeight="1">
      <c r="A93" s="86" t="s">
        <v>1028</v>
      </c>
      <c r="B93" s="86" t="s">
        <v>662</v>
      </c>
      <c r="C93" s="87">
        <f t="shared" si="5"/>
        <v>0</v>
      </c>
      <c r="D93" s="87">
        <v>0</v>
      </c>
      <c r="E93" s="87">
        <v>0</v>
      </c>
    </row>
    <row r="94" spans="1:5" ht="16.899999999999999" customHeight="1">
      <c r="A94" s="86" t="s">
        <v>1029</v>
      </c>
      <c r="B94" s="86" t="s">
        <v>667</v>
      </c>
      <c r="C94" s="87">
        <f t="shared" si="5"/>
        <v>0</v>
      </c>
      <c r="D94" s="87">
        <v>0</v>
      </c>
      <c r="E94" s="87">
        <v>0</v>
      </c>
    </row>
    <row r="95" spans="1:5" ht="16.899999999999999" customHeight="1">
      <c r="A95" s="86" t="s">
        <v>1030</v>
      </c>
      <c r="B95" s="86" t="s">
        <v>668</v>
      </c>
      <c r="C95" s="87">
        <f t="shared" si="5"/>
        <v>0</v>
      </c>
      <c r="D95" s="87">
        <v>0</v>
      </c>
      <c r="E95" s="87">
        <v>0</v>
      </c>
    </row>
    <row r="96" spans="1:5" ht="16.899999999999999" customHeight="1">
      <c r="A96" s="86" t="s">
        <v>1031</v>
      </c>
      <c r="B96" s="86" t="s">
        <v>669</v>
      </c>
      <c r="C96" s="87">
        <f t="shared" si="5"/>
        <v>0</v>
      </c>
      <c r="D96" s="87">
        <v>0</v>
      </c>
      <c r="E96" s="87">
        <v>0</v>
      </c>
    </row>
    <row r="97" spans="1:5" ht="16.899999999999999" customHeight="1">
      <c r="A97" s="86" t="s">
        <v>1032</v>
      </c>
      <c r="B97" s="86" t="s">
        <v>670</v>
      </c>
      <c r="C97" s="87">
        <f t="shared" si="5"/>
        <v>0</v>
      </c>
      <c r="D97" s="87">
        <v>0</v>
      </c>
      <c r="E97" s="87">
        <v>0</v>
      </c>
    </row>
    <row r="98" spans="1:5" ht="16.899999999999999" customHeight="1">
      <c r="A98" s="86" t="s">
        <v>1033</v>
      </c>
      <c r="B98" s="86" t="s">
        <v>663</v>
      </c>
      <c r="C98" s="87">
        <f t="shared" si="5"/>
        <v>0</v>
      </c>
      <c r="D98" s="87">
        <v>0</v>
      </c>
      <c r="E98" s="87">
        <v>0</v>
      </c>
    </row>
    <row r="99" spans="1:5" ht="16.899999999999999" customHeight="1">
      <c r="A99" s="86" t="s">
        <v>1034</v>
      </c>
      <c r="B99" s="86" t="s">
        <v>664</v>
      </c>
      <c r="C99" s="87">
        <f t="shared" si="5"/>
        <v>0</v>
      </c>
      <c r="D99" s="87">
        <v>0</v>
      </c>
      <c r="E99" s="87">
        <v>0</v>
      </c>
    </row>
    <row r="100" spans="1:5" ht="16.899999999999999" customHeight="1">
      <c r="A100" s="86" t="s">
        <v>1035</v>
      </c>
      <c r="B100" s="86" t="s">
        <v>671</v>
      </c>
      <c r="C100" s="87">
        <f t="shared" si="5"/>
        <v>0</v>
      </c>
      <c r="D100" s="87">
        <v>0</v>
      </c>
      <c r="E100" s="87">
        <v>0</v>
      </c>
    </row>
    <row r="101" spans="1:5" ht="16.899999999999999" customHeight="1">
      <c r="A101" s="86" t="s">
        <v>1036</v>
      </c>
      <c r="B101" s="86" t="s">
        <v>672</v>
      </c>
      <c r="C101" s="87">
        <f t="shared" si="5"/>
        <v>0</v>
      </c>
      <c r="D101" s="87">
        <v>0</v>
      </c>
      <c r="E101" s="87">
        <v>0</v>
      </c>
    </row>
    <row r="102" spans="1:5" ht="16.899999999999999" customHeight="1">
      <c r="A102" s="86" t="s">
        <v>1037</v>
      </c>
      <c r="B102" s="86" t="s">
        <v>673</v>
      </c>
      <c r="C102" s="87">
        <f>SUM(C103:C109)</f>
        <v>0</v>
      </c>
      <c r="D102" s="87">
        <f>SUM(D103:D109)</f>
        <v>0</v>
      </c>
      <c r="E102" s="87">
        <f>SUM(E103:E109)</f>
        <v>0</v>
      </c>
    </row>
    <row r="103" spans="1:5" ht="16.899999999999999" customHeight="1">
      <c r="A103" s="86" t="s">
        <v>1038</v>
      </c>
      <c r="B103" s="86" t="s">
        <v>674</v>
      </c>
      <c r="C103" s="87">
        <f t="shared" ref="C103:C109" si="6">SUM(D103,E103)</f>
        <v>0</v>
      </c>
      <c r="D103" s="87">
        <v>0</v>
      </c>
      <c r="E103" s="87">
        <v>0</v>
      </c>
    </row>
    <row r="104" spans="1:5" ht="17.25" customHeight="1">
      <c r="A104" s="86" t="s">
        <v>1039</v>
      </c>
      <c r="B104" s="86" t="s">
        <v>675</v>
      </c>
      <c r="C104" s="87">
        <f t="shared" si="6"/>
        <v>0</v>
      </c>
      <c r="D104" s="87">
        <v>0</v>
      </c>
      <c r="E104" s="87">
        <v>0</v>
      </c>
    </row>
    <row r="105" spans="1:5" ht="17.25" customHeight="1">
      <c r="A105" s="86" t="s">
        <v>1040</v>
      </c>
      <c r="B105" s="86" t="s">
        <v>496</v>
      </c>
      <c r="C105" s="87">
        <f t="shared" si="6"/>
        <v>0</v>
      </c>
      <c r="D105" s="87">
        <v>0</v>
      </c>
      <c r="E105" s="87">
        <v>0</v>
      </c>
    </row>
    <row r="106" spans="1:5" ht="15.6" customHeight="1">
      <c r="A106" s="86">
        <v>39904</v>
      </c>
      <c r="B106" s="194" t="s">
        <v>676</v>
      </c>
      <c r="C106" s="87">
        <f t="shared" si="6"/>
        <v>0</v>
      </c>
      <c r="D106" s="87">
        <v>0</v>
      </c>
      <c r="E106" s="87">
        <v>0</v>
      </c>
    </row>
    <row r="107" spans="1:5" ht="17.25" customHeight="1">
      <c r="A107" s="86" t="s">
        <v>1041</v>
      </c>
      <c r="B107" s="86" t="s">
        <v>677</v>
      </c>
      <c r="C107" s="87">
        <f t="shared" si="6"/>
        <v>0</v>
      </c>
      <c r="D107" s="87">
        <v>0</v>
      </c>
      <c r="E107" s="87">
        <v>0</v>
      </c>
    </row>
    <row r="108" spans="1:5" ht="17.25" customHeight="1">
      <c r="A108" s="86" t="s">
        <v>1042</v>
      </c>
      <c r="B108" s="86" t="s">
        <v>678</v>
      </c>
      <c r="C108" s="87">
        <f t="shared" si="6"/>
        <v>0</v>
      </c>
      <c r="D108" s="87">
        <v>0</v>
      </c>
      <c r="E108" s="87">
        <v>0</v>
      </c>
    </row>
    <row r="109" spans="1:5" ht="16.899999999999999" customHeight="1">
      <c r="A109" s="86" t="s">
        <v>1043</v>
      </c>
      <c r="B109" s="86" t="s">
        <v>574</v>
      </c>
      <c r="C109" s="87">
        <f t="shared" si="6"/>
        <v>0</v>
      </c>
      <c r="D109" s="87">
        <v>0</v>
      </c>
      <c r="E109" s="87">
        <v>0</v>
      </c>
    </row>
    <row r="110" spans="1:5" ht="16.899999999999999" customHeight="1">
      <c r="A110" s="88"/>
      <c r="B110" s="88" t="s">
        <v>249</v>
      </c>
      <c r="C110" s="87">
        <f>C6+C16+C44+C61+C66+C69+C75+C86+C102</f>
        <v>33022</v>
      </c>
      <c r="D110" s="87">
        <f>D6+D16+D44+D61+D66+D69+D75+D86+D102</f>
        <v>33022</v>
      </c>
      <c r="E110" s="87">
        <f>E6+E16+E44+E61+E66+E69+E75+E86+E102</f>
        <v>0</v>
      </c>
    </row>
  </sheetData>
  <mergeCells count="7">
    <mergeCell ref="A2:E2"/>
    <mergeCell ref="A3:E3"/>
    <mergeCell ref="E4:E5"/>
    <mergeCell ref="C4:C5"/>
    <mergeCell ref="B4:B5"/>
    <mergeCell ref="A4:A5"/>
    <mergeCell ref="D4:D5"/>
  </mergeCells>
  <phoneticPr fontId="1" type="noConversion"/>
  <pageMargins left="0.56000000000000005" right="0.17" top="0.33" bottom="0.21" header="0.26" footer="0.19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57"/>
  <sheetViews>
    <sheetView workbookViewId="0">
      <selection activeCell="B5" sqref="B5"/>
    </sheetView>
  </sheetViews>
  <sheetFormatPr defaultColWidth="12.125" defaultRowHeight="15.6" customHeight="1"/>
  <cols>
    <col min="1" max="1" width="57.25" customWidth="1"/>
    <col min="2" max="2" width="28.375" customWidth="1"/>
    <col min="3" max="3" width="40.625" customWidth="1"/>
    <col min="4" max="4" width="19.5" customWidth="1"/>
  </cols>
  <sheetData>
    <row r="1" spans="1:4" ht="15.6" customHeight="1">
      <c r="A1" t="s">
        <v>1159</v>
      </c>
    </row>
    <row r="2" spans="1:4" ht="33.950000000000003" customHeight="1">
      <c r="A2" s="266" t="s">
        <v>1110</v>
      </c>
      <c r="B2" s="266"/>
      <c r="C2" s="201"/>
      <c r="D2" s="201"/>
    </row>
    <row r="3" spans="1:4" ht="17.100000000000001" customHeight="1">
      <c r="A3" s="112"/>
      <c r="B3" s="113" t="s">
        <v>207</v>
      </c>
      <c r="C3" s="112"/>
      <c r="D3" s="112"/>
    </row>
    <row r="4" spans="1:4" ht="17.100000000000001" customHeight="1">
      <c r="A4" s="85" t="s">
        <v>208</v>
      </c>
      <c r="B4" s="85" t="s">
        <v>1046</v>
      </c>
      <c r="C4" s="195"/>
      <c r="D4" s="195"/>
    </row>
    <row r="5" spans="1:4" ht="17.100000000000001" customHeight="1">
      <c r="A5" s="199" t="s">
        <v>139</v>
      </c>
      <c r="B5" s="87">
        <f>SUM(B6,B13,B34)</f>
        <v>88157</v>
      </c>
      <c r="C5" s="196"/>
      <c r="D5" s="197"/>
    </row>
    <row r="6" spans="1:4" ht="17.100000000000001" customHeight="1">
      <c r="A6" s="199" t="s">
        <v>1088</v>
      </c>
      <c r="B6" s="87">
        <f>SUM(B7:B12)</f>
        <v>742</v>
      </c>
      <c r="C6" s="196"/>
      <c r="D6" s="197"/>
    </row>
    <row r="7" spans="1:4" ht="16.899999999999999" customHeight="1">
      <c r="A7" s="200" t="s">
        <v>266</v>
      </c>
      <c r="B7" s="87">
        <v>0</v>
      </c>
      <c r="C7" s="198"/>
      <c r="D7" s="197"/>
    </row>
    <row r="8" spans="1:4" ht="16.899999999999999" customHeight="1">
      <c r="A8" s="200" t="s">
        <v>1047</v>
      </c>
      <c r="B8" s="87">
        <v>0</v>
      </c>
      <c r="C8" s="198"/>
      <c r="D8" s="197"/>
    </row>
    <row r="9" spans="1:4" ht="16.899999999999999" customHeight="1">
      <c r="A9" s="200" t="s">
        <v>1048</v>
      </c>
      <c r="B9" s="87">
        <v>0</v>
      </c>
      <c r="C9" s="198"/>
      <c r="D9" s="197"/>
    </row>
    <row r="10" spans="1:4" ht="16.899999999999999" customHeight="1">
      <c r="A10" s="200" t="s">
        <v>1049</v>
      </c>
      <c r="B10" s="87">
        <v>0</v>
      </c>
      <c r="C10" s="198"/>
      <c r="D10" s="197"/>
    </row>
    <row r="11" spans="1:4" ht="16.899999999999999" customHeight="1">
      <c r="A11" s="200" t="s">
        <v>1050</v>
      </c>
      <c r="B11" s="87">
        <v>742</v>
      </c>
      <c r="C11" s="198"/>
      <c r="D11" s="197"/>
    </row>
    <row r="12" spans="1:4" ht="16.899999999999999" customHeight="1">
      <c r="A12" s="200" t="s">
        <v>268</v>
      </c>
      <c r="B12" s="87">
        <v>0</v>
      </c>
      <c r="C12" s="198"/>
      <c r="D12" s="197"/>
    </row>
    <row r="13" spans="1:4" ht="16.899999999999999" customHeight="1">
      <c r="A13" s="199" t="s">
        <v>1051</v>
      </c>
      <c r="B13" s="87">
        <f>SUM(B14:B33)</f>
        <v>76967</v>
      </c>
      <c r="C13" s="196"/>
      <c r="D13" s="197"/>
    </row>
    <row r="14" spans="1:4" ht="16.899999999999999" customHeight="1">
      <c r="A14" s="200" t="s">
        <v>270</v>
      </c>
      <c r="B14" s="87">
        <v>0</v>
      </c>
      <c r="C14" s="198"/>
      <c r="D14" s="197"/>
    </row>
    <row r="15" spans="1:4" ht="16.899999999999999" customHeight="1">
      <c r="A15" s="200" t="s">
        <v>271</v>
      </c>
      <c r="B15" s="87">
        <v>0</v>
      </c>
      <c r="C15" s="198"/>
      <c r="D15" s="197"/>
    </row>
    <row r="16" spans="1:4" ht="16.899999999999999" customHeight="1">
      <c r="A16" s="200" t="s">
        <v>273</v>
      </c>
      <c r="B16" s="87">
        <v>0</v>
      </c>
      <c r="C16" s="198"/>
      <c r="D16" s="197"/>
    </row>
    <row r="17" spans="1:4" ht="16.899999999999999" customHeight="1">
      <c r="A17" s="200" t="s">
        <v>274</v>
      </c>
      <c r="B17" s="87">
        <v>76967</v>
      </c>
      <c r="C17" s="198"/>
      <c r="D17" s="197"/>
    </row>
    <row r="18" spans="1:4" ht="16.899999999999999" customHeight="1">
      <c r="A18" s="200" t="s">
        <v>276</v>
      </c>
      <c r="B18" s="87">
        <v>0</v>
      </c>
      <c r="C18" s="198"/>
      <c r="D18" s="197"/>
    </row>
    <row r="19" spans="1:4" ht="16.899999999999999" customHeight="1">
      <c r="A19" s="200" t="s">
        <v>277</v>
      </c>
      <c r="B19" s="87">
        <v>0</v>
      </c>
      <c r="C19" s="198"/>
      <c r="D19" s="197"/>
    </row>
    <row r="20" spans="1:4" ht="16.899999999999999" customHeight="1">
      <c r="A20" s="200" t="s">
        <v>1052</v>
      </c>
      <c r="B20" s="87">
        <v>0</v>
      </c>
      <c r="C20" s="198"/>
      <c r="D20" s="197"/>
    </row>
    <row r="21" spans="1:4" ht="16.899999999999999" customHeight="1">
      <c r="A21" s="200" t="s">
        <v>279</v>
      </c>
      <c r="B21" s="87">
        <v>0</v>
      </c>
      <c r="C21" s="198"/>
      <c r="D21" s="197"/>
    </row>
    <row r="22" spans="1:4" ht="16.899999999999999" customHeight="1">
      <c r="A22" s="200" t="s">
        <v>1053</v>
      </c>
      <c r="B22" s="87">
        <v>0</v>
      </c>
      <c r="C22" s="198"/>
      <c r="D22" s="197"/>
    </row>
    <row r="23" spans="1:4" ht="16.899999999999999" customHeight="1">
      <c r="A23" s="200" t="s">
        <v>1054</v>
      </c>
      <c r="B23" s="87">
        <v>0</v>
      </c>
      <c r="C23" s="198"/>
      <c r="D23" s="197"/>
    </row>
    <row r="24" spans="1:4" ht="16.899999999999999" customHeight="1">
      <c r="A24" s="200" t="s">
        <v>1055</v>
      </c>
      <c r="B24" s="87">
        <v>0</v>
      </c>
      <c r="C24" s="198"/>
      <c r="D24" s="197"/>
    </row>
    <row r="25" spans="1:4" ht="16.899999999999999" customHeight="1">
      <c r="A25" s="200" t="s">
        <v>283</v>
      </c>
      <c r="B25" s="87">
        <v>0</v>
      </c>
      <c r="C25" s="198"/>
      <c r="D25" s="197"/>
    </row>
    <row r="26" spans="1:4" ht="16.899999999999999" customHeight="1">
      <c r="A26" s="200" t="s">
        <v>1056</v>
      </c>
      <c r="B26" s="87">
        <v>0</v>
      </c>
      <c r="C26" s="198"/>
      <c r="D26" s="197"/>
    </row>
    <row r="27" spans="1:4" ht="16.899999999999999" customHeight="1">
      <c r="A27" s="200" t="s">
        <v>285</v>
      </c>
      <c r="B27" s="87">
        <v>0</v>
      </c>
      <c r="C27" s="198"/>
      <c r="D27" s="197"/>
    </row>
    <row r="28" spans="1:4" ht="16.899999999999999" customHeight="1">
      <c r="A28" s="200" t="s">
        <v>286</v>
      </c>
      <c r="B28" s="87">
        <v>0</v>
      </c>
      <c r="C28" s="198"/>
      <c r="D28" s="197"/>
    </row>
    <row r="29" spans="1:4" ht="16.899999999999999" customHeight="1">
      <c r="A29" s="200" t="s">
        <v>1057</v>
      </c>
      <c r="B29" s="87">
        <v>0</v>
      </c>
      <c r="C29" s="198"/>
      <c r="D29" s="197"/>
    </row>
    <row r="30" spans="1:4" ht="16.899999999999999" customHeight="1">
      <c r="A30" s="200" t="s">
        <v>1058</v>
      </c>
      <c r="B30" s="87">
        <v>0</v>
      </c>
      <c r="C30" s="198"/>
      <c r="D30" s="197"/>
    </row>
    <row r="31" spans="1:4" ht="16.899999999999999" customHeight="1">
      <c r="A31" s="200" t="s">
        <v>1059</v>
      </c>
      <c r="B31" s="87">
        <v>0</v>
      </c>
      <c r="C31" s="198"/>
      <c r="D31" s="197"/>
    </row>
    <row r="32" spans="1:4" ht="16.899999999999999" customHeight="1">
      <c r="A32" s="200" t="s">
        <v>1060</v>
      </c>
      <c r="B32" s="87">
        <v>0</v>
      </c>
      <c r="C32" s="198"/>
      <c r="D32" s="197"/>
    </row>
    <row r="33" spans="1:4" ht="16.899999999999999" customHeight="1">
      <c r="A33" s="200" t="s">
        <v>287</v>
      </c>
      <c r="B33" s="87">
        <v>0</v>
      </c>
      <c r="C33" s="198"/>
      <c r="D33" s="197"/>
    </row>
    <row r="34" spans="1:4" ht="16.899999999999999" customHeight="1">
      <c r="A34" s="199" t="s">
        <v>1061</v>
      </c>
      <c r="B34" s="87">
        <f>SUM(B35:B54)</f>
        <v>10448</v>
      </c>
      <c r="C34" s="196"/>
      <c r="D34" s="197"/>
    </row>
    <row r="35" spans="1:4" ht="16.899999999999999" customHeight="1">
      <c r="A35" s="200" t="s">
        <v>1062</v>
      </c>
      <c r="B35" s="87">
        <v>89</v>
      </c>
      <c r="C35" s="198"/>
      <c r="D35" s="197"/>
    </row>
    <row r="36" spans="1:4" ht="16.899999999999999" customHeight="1">
      <c r="A36" s="200" t="s">
        <v>1063</v>
      </c>
      <c r="B36" s="87">
        <v>0</v>
      </c>
      <c r="C36" s="198"/>
      <c r="D36" s="197"/>
    </row>
    <row r="37" spans="1:4" ht="17.100000000000001" customHeight="1">
      <c r="A37" s="200" t="s">
        <v>1064</v>
      </c>
      <c r="B37" s="87">
        <v>0</v>
      </c>
      <c r="C37" s="198"/>
      <c r="D37" s="197"/>
    </row>
    <row r="38" spans="1:4" ht="17.100000000000001" customHeight="1">
      <c r="A38" s="200" t="s">
        <v>1065</v>
      </c>
      <c r="B38" s="87">
        <v>0</v>
      </c>
      <c r="C38" s="198"/>
      <c r="D38" s="197"/>
    </row>
    <row r="39" spans="1:4" ht="17.100000000000001" customHeight="1">
      <c r="A39" s="200" t="s">
        <v>1066</v>
      </c>
      <c r="B39" s="87">
        <v>92</v>
      </c>
      <c r="C39" s="198"/>
      <c r="D39" s="197"/>
    </row>
    <row r="40" spans="1:4" ht="17.100000000000001" customHeight="1">
      <c r="A40" s="200" t="s">
        <v>1067</v>
      </c>
      <c r="B40" s="87">
        <v>0</v>
      </c>
      <c r="C40" s="198"/>
      <c r="D40" s="197"/>
    </row>
    <row r="41" spans="1:4" ht="17.100000000000001" customHeight="1">
      <c r="A41" s="200" t="s">
        <v>1068</v>
      </c>
      <c r="B41" s="87">
        <v>150</v>
      </c>
      <c r="C41" s="198"/>
      <c r="D41" s="197"/>
    </row>
    <row r="42" spans="1:4" ht="17.100000000000001" customHeight="1">
      <c r="A42" s="200" t="s">
        <v>1069</v>
      </c>
      <c r="B42" s="87">
        <v>1388</v>
      </c>
      <c r="C42" s="198"/>
      <c r="D42" s="197"/>
    </row>
    <row r="43" spans="1:4" ht="17.100000000000001" customHeight="1">
      <c r="A43" s="200" t="s">
        <v>1070</v>
      </c>
      <c r="B43" s="87">
        <v>40</v>
      </c>
      <c r="C43" s="198"/>
      <c r="D43" s="197"/>
    </row>
    <row r="44" spans="1:4" ht="17.100000000000001" customHeight="1">
      <c r="A44" s="200" t="s">
        <v>1071</v>
      </c>
      <c r="B44" s="87">
        <v>2542</v>
      </c>
      <c r="C44" s="198"/>
      <c r="D44" s="197"/>
    </row>
    <row r="45" spans="1:4" ht="17.100000000000001" customHeight="1">
      <c r="A45" s="200" t="s">
        <v>1072</v>
      </c>
      <c r="B45" s="87">
        <v>0</v>
      </c>
      <c r="C45" s="198"/>
      <c r="D45" s="197"/>
    </row>
    <row r="46" spans="1:4" ht="17.100000000000001" customHeight="1">
      <c r="A46" s="200" t="s">
        <v>1073</v>
      </c>
      <c r="B46" s="87">
        <v>335</v>
      </c>
      <c r="C46" s="198"/>
      <c r="D46" s="197"/>
    </row>
    <row r="47" spans="1:4" ht="17.100000000000001" customHeight="1">
      <c r="A47" s="200" t="s">
        <v>1074</v>
      </c>
      <c r="B47" s="87">
        <v>0</v>
      </c>
      <c r="C47" s="198"/>
      <c r="D47" s="197"/>
    </row>
    <row r="48" spans="1:4" ht="17.100000000000001" customHeight="1">
      <c r="A48" s="200" t="s">
        <v>1075</v>
      </c>
      <c r="B48" s="87">
        <v>361</v>
      </c>
      <c r="C48" s="198"/>
      <c r="D48" s="197"/>
    </row>
    <row r="49" spans="1:4" ht="17.100000000000001" customHeight="1">
      <c r="A49" s="200" t="s">
        <v>1076</v>
      </c>
      <c r="B49" s="87">
        <v>250</v>
      </c>
      <c r="C49" s="198"/>
      <c r="D49" s="197"/>
    </row>
    <row r="50" spans="1:4" ht="17.100000000000001" customHeight="1">
      <c r="A50" s="200" t="s">
        <v>1077</v>
      </c>
      <c r="B50" s="87">
        <v>0</v>
      </c>
      <c r="C50" s="198"/>
      <c r="D50" s="197"/>
    </row>
    <row r="51" spans="1:4" ht="17.100000000000001" customHeight="1">
      <c r="A51" s="200" t="s">
        <v>1078</v>
      </c>
      <c r="B51" s="87">
        <v>0</v>
      </c>
      <c r="C51" s="198"/>
      <c r="D51" s="197"/>
    </row>
    <row r="52" spans="1:4" ht="17.100000000000001" customHeight="1">
      <c r="A52" s="200" t="s">
        <v>1079</v>
      </c>
      <c r="B52" s="87">
        <v>5176</v>
      </c>
      <c r="C52" s="198"/>
      <c r="D52" s="197"/>
    </row>
    <row r="53" spans="1:4" ht="17.100000000000001" customHeight="1">
      <c r="A53" s="200" t="s">
        <v>1080</v>
      </c>
      <c r="B53" s="87">
        <v>0</v>
      </c>
      <c r="C53" s="198"/>
      <c r="D53" s="197"/>
    </row>
    <row r="54" spans="1:4" ht="17.100000000000001" customHeight="1">
      <c r="A54" s="200" t="s">
        <v>1081</v>
      </c>
      <c r="B54" s="87">
        <v>25</v>
      </c>
      <c r="C54" s="198"/>
      <c r="D54" s="197"/>
    </row>
    <row r="55" spans="1:4" ht="17.100000000000001" customHeight="1">
      <c r="A55" s="199" t="s">
        <v>140</v>
      </c>
      <c r="B55" s="87">
        <f>SUM(B56:B57)</f>
        <v>30363</v>
      </c>
    </row>
    <row r="56" spans="1:4" ht="17.100000000000001" customHeight="1">
      <c r="A56" s="200" t="s">
        <v>1082</v>
      </c>
      <c r="B56" s="87">
        <v>0</v>
      </c>
    </row>
    <row r="57" spans="1:4" ht="17.100000000000001" customHeight="1">
      <c r="A57" s="200" t="s">
        <v>1083</v>
      </c>
      <c r="B57" s="87">
        <v>30363</v>
      </c>
    </row>
  </sheetData>
  <mergeCells count="1">
    <mergeCell ref="A2:B2"/>
  </mergeCells>
  <phoneticPr fontId="1" type="noConversion"/>
  <pageMargins left="0.75" right="0.75" top="0.4" bottom="0.24" header="0.22" footer="0.19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F11"/>
  <sheetViews>
    <sheetView showZeros="0" workbookViewId="0">
      <selection activeCell="A2" sqref="A2:F2"/>
    </sheetView>
  </sheetViews>
  <sheetFormatPr defaultColWidth="12.125" defaultRowHeight="15.6" customHeight="1"/>
  <cols>
    <col min="1" max="1" width="37.125" customWidth="1"/>
    <col min="2" max="2" width="19.25" customWidth="1"/>
    <col min="3" max="3" width="18.25" customWidth="1"/>
    <col min="4" max="4" width="19.125" customWidth="1"/>
    <col min="5" max="5" width="20.125" customWidth="1"/>
    <col min="6" max="6" width="30.125" customWidth="1"/>
    <col min="7" max="252" width="12.125" customWidth="1"/>
  </cols>
  <sheetData>
    <row r="1" spans="1:6" ht="15.6" customHeight="1">
      <c r="A1" t="s">
        <v>1160</v>
      </c>
    </row>
    <row r="2" spans="1:6" ht="33.75" customHeight="1">
      <c r="A2" s="266" t="s">
        <v>1111</v>
      </c>
      <c r="B2" s="266"/>
      <c r="C2" s="266"/>
      <c r="D2" s="266"/>
      <c r="E2" s="266"/>
      <c r="F2" s="266"/>
    </row>
    <row r="3" spans="1:6" ht="16.899999999999999" customHeight="1">
      <c r="A3" s="207"/>
      <c r="B3" s="207"/>
      <c r="C3" s="207"/>
      <c r="D3" s="207"/>
      <c r="E3" s="207"/>
      <c r="F3" s="193" t="s">
        <v>261</v>
      </c>
    </row>
    <row r="4" spans="1:6" ht="16.899999999999999" customHeight="1">
      <c r="A4" s="268" t="s">
        <v>208</v>
      </c>
      <c r="B4" s="281" t="s">
        <v>165</v>
      </c>
      <c r="C4" s="268"/>
      <c r="D4" s="268"/>
      <c r="E4" s="268"/>
      <c r="F4" s="268"/>
    </row>
    <row r="5" spans="1:6" ht="16.899999999999999" customHeight="1">
      <c r="A5" s="268"/>
      <c r="B5" s="206" t="s">
        <v>794</v>
      </c>
      <c r="C5" s="204" t="s">
        <v>166</v>
      </c>
      <c r="D5" s="204" t="s">
        <v>167</v>
      </c>
      <c r="E5" s="204" t="s">
        <v>168</v>
      </c>
      <c r="F5" s="204" t="s">
        <v>169</v>
      </c>
    </row>
    <row r="6" spans="1:6" ht="16.899999999999999" customHeight="1">
      <c r="A6" s="200" t="s">
        <v>172</v>
      </c>
      <c r="B6" s="87">
        <f>SUM(C6:F6)</f>
        <v>46700</v>
      </c>
      <c r="C6" s="87">
        <v>4400</v>
      </c>
      <c r="D6" s="87">
        <v>0</v>
      </c>
      <c r="E6" s="87">
        <v>0</v>
      </c>
      <c r="F6" s="87">
        <v>42300</v>
      </c>
    </row>
    <row r="7" spans="1:6" ht="16.899999999999999" customHeight="1">
      <c r="A7" s="200" t="s">
        <v>173</v>
      </c>
      <c r="B7" s="87">
        <v>111000</v>
      </c>
      <c r="C7" s="205"/>
      <c r="D7" s="205"/>
      <c r="E7" s="205"/>
      <c r="F7" s="205"/>
    </row>
    <row r="8" spans="1:6" ht="16.899999999999999" customHeight="1">
      <c r="A8" s="200" t="s">
        <v>174</v>
      </c>
      <c r="B8" s="87">
        <f>SUM(C8:E8)</f>
        <v>0</v>
      </c>
      <c r="C8" s="87">
        <v>0</v>
      </c>
      <c r="D8" s="87">
        <v>0</v>
      </c>
      <c r="E8" s="87">
        <v>0</v>
      </c>
      <c r="F8" s="205"/>
    </row>
    <row r="9" spans="1:6" ht="16.899999999999999" customHeight="1">
      <c r="A9" s="200" t="s">
        <v>175</v>
      </c>
      <c r="B9" s="87">
        <f>SUM(C9:F9)</f>
        <v>1000</v>
      </c>
      <c r="C9" s="87">
        <v>1000</v>
      </c>
      <c r="D9" s="87">
        <v>0</v>
      </c>
      <c r="E9" s="87">
        <v>0</v>
      </c>
      <c r="F9" s="87">
        <v>0</v>
      </c>
    </row>
    <row r="10" spans="1:6" ht="16.899999999999999" customHeight="1">
      <c r="A10" s="200" t="s">
        <v>176</v>
      </c>
      <c r="B10" s="87">
        <f>SUM(C10:F10)</f>
        <v>477</v>
      </c>
      <c r="C10" s="87">
        <v>0</v>
      </c>
      <c r="D10" s="87">
        <v>0</v>
      </c>
      <c r="E10" s="87">
        <v>0</v>
      </c>
      <c r="F10" s="87">
        <v>477</v>
      </c>
    </row>
    <row r="11" spans="1:6" ht="16.899999999999999" customHeight="1">
      <c r="A11" s="200" t="s">
        <v>177</v>
      </c>
      <c r="B11" s="87">
        <f>SUM(C11:F11)</f>
        <v>45223</v>
      </c>
      <c r="C11" s="87">
        <f>C6+C8-C9-C10</f>
        <v>3400</v>
      </c>
      <c r="D11" s="87">
        <f>D6+D8-D9-D10</f>
        <v>0</v>
      </c>
      <c r="E11" s="87">
        <f>E6+E8-E9-E10</f>
        <v>0</v>
      </c>
      <c r="F11" s="87">
        <f>F6-F9-F10</f>
        <v>41823</v>
      </c>
    </row>
  </sheetData>
  <mergeCells count="3">
    <mergeCell ref="A4:A5"/>
    <mergeCell ref="B4:F4"/>
    <mergeCell ref="A2:F2"/>
  </mergeCells>
  <phoneticPr fontId="21" type="noConversion"/>
  <pageMargins left="0.15748031496062992" right="0.15748031496062992" top="0.5" bottom="0.74803149606299213" header="0.31496062992125984" footer="0.31496062992125984"/>
  <pageSetup paperSize="9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G4" sqref="G4"/>
    </sheetView>
  </sheetViews>
  <sheetFormatPr defaultRowHeight="12"/>
  <cols>
    <col min="1" max="1" width="37.125" style="91" customWidth="1"/>
    <col min="2" max="2" width="15" style="249" customWidth="1"/>
    <col min="3" max="3" width="15.25" style="249" customWidth="1"/>
    <col min="4" max="4" width="12.625" style="91" customWidth="1"/>
    <col min="5" max="5" width="11.5" style="91" customWidth="1"/>
    <col min="6" max="6" width="19.75" style="91" hidden="1" customWidth="1"/>
    <col min="7" max="16384" width="9" style="91"/>
  </cols>
  <sheetData>
    <row r="1" spans="1:6" ht="17.25" customHeight="1">
      <c r="A1" s="91" t="s">
        <v>1161</v>
      </c>
    </row>
    <row r="2" spans="1:6" ht="21.95" customHeight="1">
      <c r="A2" s="259" t="s">
        <v>679</v>
      </c>
      <c r="B2" s="259"/>
      <c r="C2" s="259"/>
      <c r="D2" s="259"/>
      <c r="E2" s="259"/>
    </row>
    <row r="3" spans="1:6" ht="21.95" customHeight="1">
      <c r="E3" s="101" t="s">
        <v>207</v>
      </c>
    </row>
    <row r="4" spans="1:6" ht="39.950000000000003" customHeight="1">
      <c r="A4" s="93" t="s">
        <v>208</v>
      </c>
      <c r="B4" s="250" t="s">
        <v>263</v>
      </c>
      <c r="C4" s="250" t="s">
        <v>416</v>
      </c>
      <c r="D4" s="102" t="s">
        <v>417</v>
      </c>
      <c r="E4" s="102" t="s">
        <v>418</v>
      </c>
    </row>
    <row r="5" spans="1:6" ht="21.95" customHeight="1">
      <c r="A5" s="98" t="s">
        <v>318</v>
      </c>
      <c r="B5" s="251"/>
      <c r="C5" s="251"/>
      <c r="D5" s="99"/>
      <c r="E5" s="99"/>
    </row>
    <row r="6" spans="1:6" ht="21.95" customHeight="1">
      <c r="A6" s="98" t="s">
        <v>319</v>
      </c>
      <c r="B6" s="251"/>
      <c r="C6" s="251"/>
      <c r="D6" s="107"/>
      <c r="E6" s="99"/>
    </row>
    <row r="7" spans="1:6" ht="21.95" customHeight="1">
      <c r="A7" s="98" t="s">
        <v>320</v>
      </c>
      <c r="B7" s="251"/>
      <c r="C7" s="251"/>
      <c r="D7" s="99"/>
      <c r="E7" s="99"/>
    </row>
    <row r="8" spans="1:6" ht="21.95" customHeight="1">
      <c r="A8" s="98" t="s">
        <v>321</v>
      </c>
      <c r="B8" s="251"/>
      <c r="C8" s="251"/>
      <c r="D8" s="99"/>
      <c r="E8" s="99"/>
    </row>
    <row r="9" spans="1:6" ht="21.95" customHeight="1">
      <c r="A9" s="98" t="s">
        <v>322</v>
      </c>
      <c r="B9" s="251"/>
      <c r="C9" s="251"/>
      <c r="D9" s="99"/>
      <c r="E9" s="99"/>
    </row>
    <row r="10" spans="1:6" ht="21.95" customHeight="1">
      <c r="A10" s="98" t="s">
        <v>323</v>
      </c>
      <c r="B10" s="251"/>
      <c r="C10" s="251"/>
      <c r="D10" s="99"/>
      <c r="E10" s="99"/>
    </row>
    <row r="11" spans="1:6" ht="21.95" customHeight="1">
      <c r="A11" s="98" t="s">
        <v>324</v>
      </c>
      <c r="B11" s="251">
        <v>3200</v>
      </c>
      <c r="C11" s="251">
        <v>3831</v>
      </c>
      <c r="D11" s="107">
        <f>C11/B11</f>
        <v>1.1971875000000001</v>
      </c>
      <c r="E11" s="107">
        <f>C11/F11</f>
        <v>0.25563859602295474</v>
      </c>
      <c r="F11" s="91">
        <v>14986</v>
      </c>
    </row>
    <row r="12" spans="1:6" ht="21.95" customHeight="1">
      <c r="A12" s="100" t="s">
        <v>325</v>
      </c>
      <c r="B12" s="251">
        <v>640</v>
      </c>
      <c r="C12" s="251">
        <v>961</v>
      </c>
      <c r="D12" s="107">
        <f>C12/B12</f>
        <v>1.5015624999999999</v>
      </c>
      <c r="E12" s="107">
        <f>C12/F12</f>
        <v>1.1213535589264878</v>
      </c>
      <c r="F12" s="91">
        <v>857</v>
      </c>
    </row>
    <row r="13" spans="1:6" ht="21.95" customHeight="1">
      <c r="A13" s="100" t="s">
        <v>326</v>
      </c>
      <c r="B13" s="251">
        <v>77060</v>
      </c>
      <c r="C13" s="251">
        <v>85818</v>
      </c>
      <c r="D13" s="107">
        <f>C13/B13</f>
        <v>1.1136516999740462</v>
      </c>
      <c r="E13" s="107">
        <f>C13/F13</f>
        <v>1.2061390563730658</v>
      </c>
      <c r="F13" s="91">
        <v>71151</v>
      </c>
    </row>
    <row r="14" spans="1:6" ht="21.95" customHeight="1">
      <c r="A14" s="100" t="s">
        <v>327</v>
      </c>
      <c r="B14" s="252"/>
      <c r="C14" s="252"/>
      <c r="D14" s="107"/>
      <c r="E14" s="107"/>
    </row>
    <row r="15" spans="1:6" ht="21.95" customHeight="1">
      <c r="A15" s="100" t="s">
        <v>328</v>
      </c>
      <c r="B15" s="251">
        <v>4000</v>
      </c>
      <c r="C15" s="251">
        <v>12803</v>
      </c>
      <c r="D15" s="107">
        <f>C15/B15</f>
        <v>3.2007500000000002</v>
      </c>
      <c r="E15" s="107">
        <f>C15/F15</f>
        <v>2.7905405405405403</v>
      </c>
      <c r="F15" s="91">
        <v>4588</v>
      </c>
    </row>
    <row r="16" spans="1:6" ht="21.95" customHeight="1">
      <c r="A16" s="100" t="s">
        <v>329</v>
      </c>
      <c r="B16" s="251"/>
      <c r="C16" s="251"/>
      <c r="D16" s="99"/>
      <c r="E16" s="99"/>
    </row>
    <row r="17" spans="1:6" ht="21.95" customHeight="1">
      <c r="A17" s="100" t="s">
        <v>330</v>
      </c>
      <c r="B17" s="251"/>
      <c r="C17" s="251"/>
      <c r="D17" s="99"/>
      <c r="E17" s="99"/>
    </row>
    <row r="18" spans="1:6" ht="21.95" customHeight="1">
      <c r="A18" s="100" t="s">
        <v>331</v>
      </c>
      <c r="B18" s="251"/>
      <c r="C18" s="251"/>
      <c r="D18" s="99"/>
      <c r="E18" s="99"/>
    </row>
    <row r="19" spans="1:6" ht="21.95" customHeight="1">
      <c r="A19" s="100" t="s">
        <v>332</v>
      </c>
      <c r="B19" s="251"/>
      <c r="C19" s="251"/>
      <c r="D19" s="99"/>
      <c r="E19" s="99"/>
    </row>
    <row r="20" spans="1:6" ht="21.95" customHeight="1">
      <c r="A20" s="93" t="s">
        <v>333</v>
      </c>
      <c r="B20" s="251">
        <f>SUM(B5:B19)</f>
        <v>84900</v>
      </c>
      <c r="C20" s="251">
        <f>SUM(C5:C19)</f>
        <v>103413</v>
      </c>
      <c r="D20" s="107">
        <f>C20/B20</f>
        <v>1.2180565371024734</v>
      </c>
      <c r="E20" s="107">
        <f>C20/F20</f>
        <v>1.1291847743006267</v>
      </c>
      <c r="F20" s="91">
        <v>91582</v>
      </c>
    </row>
    <row r="21" spans="1:6" ht="14.25">
      <c r="A21" s="202"/>
      <c r="B21" s="253"/>
      <c r="C21" s="253"/>
      <c r="D21" s="202"/>
      <c r="E21" s="202"/>
    </row>
    <row r="22" spans="1:6" ht="14.25">
      <c r="A22" s="202"/>
      <c r="B22" s="253"/>
      <c r="C22" s="253"/>
      <c r="D22" s="202"/>
      <c r="E22" s="202"/>
    </row>
    <row r="23" spans="1:6" ht="14.25">
      <c r="A23" s="202"/>
      <c r="B23" s="253"/>
      <c r="C23" s="253"/>
      <c r="D23" s="202"/>
      <c r="E23" s="202"/>
    </row>
    <row r="24" spans="1:6" ht="14.25">
      <c r="A24" s="202"/>
      <c r="B24" s="253"/>
      <c r="C24" s="253"/>
      <c r="D24" s="202"/>
      <c r="E24" s="202"/>
    </row>
    <row r="25" spans="1:6" ht="14.25">
      <c r="A25" s="202"/>
      <c r="B25" s="253"/>
      <c r="C25" s="253"/>
      <c r="D25" s="202"/>
      <c r="E25" s="202"/>
    </row>
    <row r="26" spans="1:6" ht="14.25">
      <c r="A26" s="202"/>
      <c r="B26" s="253"/>
      <c r="C26" s="253"/>
      <c r="D26" s="202"/>
      <c r="E26" s="202"/>
    </row>
  </sheetData>
  <mergeCells count="1">
    <mergeCell ref="A2:E2"/>
  </mergeCells>
  <phoneticPr fontId="21" type="noConversion"/>
  <pageMargins left="0.71" right="0.26" top="0.59055118110236227" bottom="0.59055118110236227" header="0.51181102362204722" footer="0.5118110236220472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63"/>
  <sheetViews>
    <sheetView workbookViewId="0">
      <selection activeCell="A3" sqref="A3"/>
    </sheetView>
  </sheetViews>
  <sheetFormatPr defaultRowHeight="12"/>
  <cols>
    <col min="1" max="1" width="51.125" style="91" customWidth="1"/>
    <col min="2" max="5" width="10.625" style="91" customWidth="1"/>
    <col min="6" max="6" width="19.75" style="91" hidden="1" customWidth="1"/>
    <col min="7" max="16384" width="9" style="91"/>
  </cols>
  <sheetData>
    <row r="1" spans="1:6">
      <c r="A1" s="91" t="s">
        <v>1162</v>
      </c>
    </row>
    <row r="2" spans="1:6" ht="21.95" customHeight="1">
      <c r="A2" s="259" t="s">
        <v>680</v>
      </c>
      <c r="B2" s="259"/>
      <c r="C2" s="259"/>
      <c r="D2" s="259"/>
      <c r="E2" s="259"/>
    </row>
    <row r="3" spans="1:6" ht="21.95" customHeight="1">
      <c r="E3" s="101" t="s">
        <v>207</v>
      </c>
    </row>
    <row r="4" spans="1:6" ht="39.950000000000003" customHeight="1">
      <c r="A4" s="93" t="s">
        <v>208</v>
      </c>
      <c r="B4" s="203" t="s">
        <v>263</v>
      </c>
      <c r="C4" s="93" t="s">
        <v>416</v>
      </c>
      <c r="D4" s="102" t="s">
        <v>417</v>
      </c>
      <c r="E4" s="103" t="s">
        <v>418</v>
      </c>
    </row>
    <row r="5" spans="1:6" ht="21.95" customHeight="1">
      <c r="A5" s="98" t="s">
        <v>336</v>
      </c>
      <c r="B5" s="99"/>
      <c r="C5" s="99"/>
      <c r="D5" s="99"/>
      <c r="E5" s="99"/>
    </row>
    <row r="6" spans="1:6" ht="21.95" customHeight="1">
      <c r="A6" s="98" t="s">
        <v>337</v>
      </c>
      <c r="B6" s="99"/>
      <c r="C6" s="99"/>
      <c r="D6" s="99"/>
      <c r="E6" s="99"/>
    </row>
    <row r="7" spans="1:6" ht="21.95" customHeight="1">
      <c r="A7" s="98" t="s">
        <v>338</v>
      </c>
      <c r="B7" s="99"/>
      <c r="C7" s="99"/>
      <c r="D7" s="99"/>
      <c r="E7" s="99"/>
    </row>
    <row r="8" spans="1:6" ht="21.95" customHeight="1">
      <c r="A8" s="98" t="s">
        <v>339</v>
      </c>
      <c r="B8" s="99"/>
      <c r="C8" s="99"/>
      <c r="D8" s="99"/>
      <c r="E8" s="99"/>
    </row>
    <row r="9" spans="1:6" ht="21.95" customHeight="1">
      <c r="A9" s="98" t="s">
        <v>340</v>
      </c>
      <c r="B9" s="99"/>
      <c r="C9" s="99"/>
      <c r="D9" s="99"/>
      <c r="E9" s="99"/>
    </row>
    <row r="10" spans="1:6" ht="21.95" customHeight="1">
      <c r="A10" s="98" t="s">
        <v>341</v>
      </c>
      <c r="B10" s="99"/>
      <c r="C10" s="99"/>
      <c r="D10" s="99"/>
      <c r="E10" s="99"/>
    </row>
    <row r="11" spans="1:6" ht="21.95" customHeight="1">
      <c r="A11" s="98" t="s">
        <v>342</v>
      </c>
      <c r="B11" s="97"/>
      <c r="C11" s="97"/>
      <c r="D11" s="97"/>
      <c r="E11" s="97"/>
    </row>
    <row r="12" spans="1:6" ht="21.95" customHeight="1">
      <c r="A12" s="98" t="s">
        <v>343</v>
      </c>
      <c r="B12" s="97"/>
      <c r="C12" s="97"/>
      <c r="D12" s="97"/>
      <c r="E12" s="97"/>
    </row>
    <row r="13" spans="1:6" ht="21.95" customHeight="1">
      <c r="A13" s="104" t="s">
        <v>344</v>
      </c>
      <c r="B13" s="97">
        <v>55656</v>
      </c>
      <c r="C13" s="97">
        <v>79748</v>
      </c>
      <c r="D13" s="105">
        <f>C13/B13</f>
        <v>1.4328733649561594</v>
      </c>
      <c r="E13" s="105">
        <f>C13/F13</f>
        <v>1.3176913798516217</v>
      </c>
      <c r="F13" s="91">
        <v>60521</v>
      </c>
    </row>
    <row r="14" spans="1:6" ht="21.95" customHeight="1">
      <c r="A14" s="104" t="s">
        <v>345</v>
      </c>
      <c r="B14" s="97"/>
      <c r="C14" s="97">
        <v>57400</v>
      </c>
      <c r="D14" s="105"/>
      <c r="E14" s="105"/>
      <c r="F14" s="91">
        <v>214882</v>
      </c>
    </row>
    <row r="15" spans="1:6" ht="21.95" customHeight="1">
      <c r="A15" s="104" t="s">
        <v>346</v>
      </c>
      <c r="B15" s="97"/>
      <c r="C15" s="97">
        <v>22135</v>
      </c>
      <c r="D15" s="105"/>
      <c r="E15" s="105"/>
    </row>
    <row r="16" spans="1:6" ht="21.95" customHeight="1">
      <c r="A16" s="104" t="s">
        <v>347</v>
      </c>
      <c r="B16" s="97"/>
      <c r="C16" s="97"/>
      <c r="D16" s="97"/>
      <c r="E16" s="97"/>
    </row>
    <row r="17" spans="1:6" ht="21.95" customHeight="1">
      <c r="A17" s="104" t="s">
        <v>348</v>
      </c>
      <c r="B17" s="97"/>
      <c r="C17" s="97"/>
      <c r="D17" s="97"/>
      <c r="E17" s="97"/>
    </row>
    <row r="18" spans="1:6" ht="21.95" customHeight="1">
      <c r="A18" s="104" t="s">
        <v>349</v>
      </c>
      <c r="B18" s="97"/>
      <c r="C18" s="97"/>
      <c r="D18" s="97"/>
      <c r="E18" s="97"/>
    </row>
    <row r="19" spans="1:6" ht="21.95" customHeight="1">
      <c r="A19" s="104" t="s">
        <v>350</v>
      </c>
      <c r="B19" s="97"/>
      <c r="C19" s="97"/>
      <c r="D19" s="97"/>
      <c r="E19" s="97"/>
    </row>
    <row r="20" spans="1:6" ht="21.95" customHeight="1">
      <c r="A20" s="104" t="s">
        <v>351</v>
      </c>
      <c r="B20" s="97"/>
      <c r="C20" s="97"/>
      <c r="D20" s="97"/>
      <c r="E20" s="97"/>
    </row>
    <row r="21" spans="1:6" ht="21.95" customHeight="1">
      <c r="A21" s="104" t="s">
        <v>352</v>
      </c>
      <c r="B21" s="97">
        <v>3200</v>
      </c>
      <c r="C21" s="97">
        <v>3940</v>
      </c>
      <c r="D21" s="105">
        <f t="shared" ref="D21:D26" si="0">C21/B21</f>
        <v>1.23125</v>
      </c>
      <c r="E21" s="105">
        <f t="shared" ref="E21:E26" si="1">C21/F21</f>
        <v>0.26291205124783129</v>
      </c>
      <c r="F21" s="91">
        <v>14986</v>
      </c>
    </row>
    <row r="22" spans="1:6" ht="21.95" customHeight="1">
      <c r="A22" s="104" t="s">
        <v>353</v>
      </c>
      <c r="B22" s="97">
        <v>3200</v>
      </c>
      <c r="C22" s="97">
        <v>3940</v>
      </c>
      <c r="D22" s="105">
        <f t="shared" si="0"/>
        <v>1.23125</v>
      </c>
      <c r="E22" s="105">
        <f t="shared" si="1"/>
        <v>0.26291205124783129</v>
      </c>
      <c r="F22" s="91">
        <v>14986</v>
      </c>
    </row>
    <row r="23" spans="1:6" ht="21.95" customHeight="1">
      <c r="A23" s="104" t="s">
        <v>354</v>
      </c>
      <c r="B23" s="97"/>
      <c r="C23" s="97"/>
      <c r="D23" s="97"/>
      <c r="E23" s="97"/>
    </row>
    <row r="24" spans="1:6" ht="21.95" customHeight="1">
      <c r="A24" s="104" t="s">
        <v>355</v>
      </c>
      <c r="B24" s="97"/>
      <c r="C24" s="97"/>
      <c r="D24" s="97"/>
      <c r="E24" s="97"/>
    </row>
    <row r="25" spans="1:6" ht="21.95" customHeight="1">
      <c r="A25" s="104" t="s">
        <v>356</v>
      </c>
      <c r="B25" s="97">
        <v>640</v>
      </c>
      <c r="C25" s="97">
        <v>1034</v>
      </c>
      <c r="D25" s="105">
        <f t="shared" si="0"/>
        <v>1.6156250000000001</v>
      </c>
      <c r="E25" s="105">
        <f t="shared" si="1"/>
        <v>0.68476821192052983</v>
      </c>
      <c r="F25" s="91">
        <v>1510</v>
      </c>
    </row>
    <row r="26" spans="1:6" ht="21.95" customHeight="1">
      <c r="A26" s="104" t="s">
        <v>357</v>
      </c>
      <c r="B26" s="97">
        <v>640</v>
      </c>
      <c r="C26" s="97">
        <v>1034</v>
      </c>
      <c r="D26" s="105">
        <f t="shared" si="0"/>
        <v>1.6156250000000001</v>
      </c>
      <c r="E26" s="105">
        <f t="shared" si="1"/>
        <v>0.68476821192052983</v>
      </c>
      <c r="F26" s="91">
        <v>1510</v>
      </c>
    </row>
    <row r="27" spans="1:6" ht="21.95" customHeight="1">
      <c r="A27" s="104" t="s">
        <v>358</v>
      </c>
      <c r="B27" s="97"/>
      <c r="C27" s="97"/>
      <c r="D27" s="97"/>
      <c r="E27" s="97"/>
    </row>
    <row r="28" spans="1:6" ht="21.95" customHeight="1">
      <c r="A28" s="104" t="s">
        <v>359</v>
      </c>
      <c r="B28" s="97"/>
      <c r="C28" s="97"/>
      <c r="D28" s="97"/>
      <c r="E28" s="97"/>
    </row>
    <row r="29" spans="1:6" ht="21.95" customHeight="1">
      <c r="A29" s="104" t="s">
        <v>360</v>
      </c>
      <c r="B29" s="97"/>
      <c r="C29" s="97"/>
      <c r="D29" s="105"/>
      <c r="E29" s="97"/>
    </row>
    <row r="30" spans="1:6" ht="21.95" customHeight="1">
      <c r="A30" s="104" t="s">
        <v>361</v>
      </c>
      <c r="B30" s="97"/>
      <c r="C30" s="97"/>
      <c r="D30" s="105"/>
      <c r="E30" s="97"/>
    </row>
    <row r="31" spans="1:6" ht="21.95" customHeight="1">
      <c r="A31" s="104" t="s">
        <v>362</v>
      </c>
      <c r="B31" s="97"/>
      <c r="C31" s="97"/>
      <c r="D31" s="97"/>
      <c r="E31" s="97"/>
    </row>
    <row r="32" spans="1:6" ht="21.95" customHeight="1">
      <c r="A32" s="104" t="s">
        <v>363</v>
      </c>
      <c r="B32" s="97"/>
      <c r="C32" s="97"/>
      <c r="D32" s="97"/>
      <c r="E32" s="97"/>
    </row>
    <row r="33" spans="1:6" ht="21.95" customHeight="1">
      <c r="A33" s="104" t="s">
        <v>364</v>
      </c>
      <c r="B33" s="97">
        <v>4000</v>
      </c>
      <c r="C33" s="97">
        <v>12941</v>
      </c>
      <c r="D33" s="105">
        <f>C33/B33</f>
        <v>3.2352500000000002</v>
      </c>
      <c r="E33" s="105">
        <f>C33/F33</f>
        <v>2.9080898876404495</v>
      </c>
      <c r="F33" s="91">
        <v>4450</v>
      </c>
    </row>
    <row r="34" spans="1:6" ht="21.95" customHeight="1">
      <c r="A34" s="104" t="s">
        <v>365</v>
      </c>
      <c r="B34" s="97">
        <v>4000</v>
      </c>
      <c r="C34" s="97">
        <v>12941</v>
      </c>
      <c r="D34" s="105">
        <f>C34/B34</f>
        <v>3.2352500000000002</v>
      </c>
      <c r="E34" s="105">
        <f>C34/F34</f>
        <v>2.9080898876404495</v>
      </c>
      <c r="F34" s="91">
        <v>4450</v>
      </c>
    </row>
    <row r="35" spans="1:6" ht="21.95" customHeight="1">
      <c r="A35" s="104" t="s">
        <v>366</v>
      </c>
      <c r="B35" s="97"/>
      <c r="C35" s="97"/>
      <c r="D35" s="97"/>
      <c r="E35" s="97"/>
    </row>
    <row r="36" spans="1:6" ht="21.95" customHeight="1">
      <c r="A36" s="104" t="s">
        <v>367</v>
      </c>
      <c r="B36" s="97"/>
      <c r="C36" s="97"/>
      <c r="D36" s="97"/>
      <c r="E36" s="97"/>
    </row>
    <row r="37" spans="1:6" ht="21.95" customHeight="1">
      <c r="A37" s="104" t="s">
        <v>368</v>
      </c>
      <c r="B37" s="97"/>
      <c r="C37" s="97"/>
      <c r="D37" s="97"/>
      <c r="E37" s="97"/>
    </row>
    <row r="38" spans="1:6" ht="21.95" customHeight="1">
      <c r="A38" s="104" t="s">
        <v>369</v>
      </c>
      <c r="B38" s="97"/>
      <c r="C38" s="97"/>
      <c r="D38" s="97"/>
      <c r="E38" s="97"/>
    </row>
    <row r="39" spans="1:6" ht="21.95" customHeight="1">
      <c r="A39" s="104" t="s">
        <v>370</v>
      </c>
      <c r="B39" s="97"/>
      <c r="C39" s="97"/>
      <c r="D39" s="97"/>
      <c r="E39" s="97"/>
    </row>
    <row r="40" spans="1:6" ht="21.95" customHeight="1">
      <c r="A40" s="104" t="s">
        <v>371</v>
      </c>
      <c r="B40" s="97"/>
      <c r="C40" s="97"/>
      <c r="D40" s="97"/>
      <c r="E40" s="97"/>
    </row>
    <row r="41" spans="1:6" ht="21.95" customHeight="1">
      <c r="A41" s="104" t="s">
        <v>372</v>
      </c>
      <c r="B41" s="97"/>
      <c r="C41" s="97"/>
      <c r="D41" s="97"/>
      <c r="E41" s="97"/>
    </row>
    <row r="42" spans="1:6" ht="21.95" customHeight="1">
      <c r="A42" s="104" t="s">
        <v>373</v>
      </c>
      <c r="B42" s="97"/>
      <c r="C42" s="97"/>
      <c r="D42" s="97"/>
      <c r="E42" s="97"/>
    </row>
    <row r="43" spans="1:6" ht="21.95" customHeight="1">
      <c r="A43" s="104" t="s">
        <v>374</v>
      </c>
      <c r="B43" s="97"/>
      <c r="C43" s="97"/>
      <c r="D43" s="97"/>
      <c r="E43" s="97"/>
    </row>
    <row r="44" spans="1:6" ht="21.95" customHeight="1">
      <c r="A44" s="104" t="s">
        <v>375</v>
      </c>
      <c r="B44" s="97"/>
      <c r="C44" s="97"/>
      <c r="D44" s="97"/>
      <c r="E44" s="97"/>
    </row>
    <row r="45" spans="1:6" ht="21.95" customHeight="1">
      <c r="A45" s="104" t="s">
        <v>376</v>
      </c>
      <c r="B45" s="97"/>
      <c r="C45" s="97"/>
      <c r="D45" s="97"/>
      <c r="E45" s="97"/>
    </row>
    <row r="46" spans="1:6" ht="21.95" customHeight="1">
      <c r="A46" s="104" t="s">
        <v>377</v>
      </c>
      <c r="B46" s="97"/>
      <c r="C46" s="97"/>
      <c r="D46" s="97"/>
      <c r="E46" s="97"/>
    </row>
    <row r="47" spans="1:6" ht="21.95" customHeight="1">
      <c r="A47" s="104" t="s">
        <v>378</v>
      </c>
      <c r="B47" s="97"/>
      <c r="C47" s="97"/>
      <c r="D47" s="97"/>
      <c r="E47" s="97"/>
    </row>
    <row r="48" spans="1:6" ht="21.95" customHeight="1">
      <c r="A48" s="104" t="s">
        <v>379</v>
      </c>
      <c r="B48" s="97"/>
      <c r="C48" s="97"/>
      <c r="D48" s="97"/>
      <c r="E48" s="97"/>
    </row>
    <row r="49" spans="1:6" ht="21.95" customHeight="1">
      <c r="A49" s="104" t="s">
        <v>380</v>
      </c>
      <c r="B49" s="97"/>
      <c r="C49" s="97"/>
      <c r="D49" s="105"/>
      <c r="E49" s="97"/>
    </row>
    <row r="50" spans="1:6" ht="21.95" customHeight="1">
      <c r="A50" s="104" t="s">
        <v>381</v>
      </c>
      <c r="B50" s="97"/>
      <c r="C50" s="97"/>
      <c r="D50" s="105"/>
      <c r="E50" s="97"/>
    </row>
    <row r="51" spans="1:6" ht="21.95" customHeight="1">
      <c r="A51" s="104" t="s">
        <v>382</v>
      </c>
      <c r="B51" s="97"/>
      <c r="C51" s="97"/>
      <c r="D51" s="97"/>
      <c r="E51" s="97"/>
    </row>
    <row r="52" spans="1:6" ht="21.95" customHeight="1">
      <c r="A52" s="104" t="s">
        <v>383</v>
      </c>
      <c r="B52" s="97"/>
      <c r="C52" s="97"/>
      <c r="D52" s="97"/>
      <c r="E52" s="97"/>
    </row>
    <row r="53" spans="1:6" ht="21.95" customHeight="1">
      <c r="A53" s="104" t="s">
        <v>384</v>
      </c>
      <c r="B53" s="97"/>
      <c r="C53" s="97">
        <v>50</v>
      </c>
      <c r="D53" s="97"/>
      <c r="E53" s="97"/>
    </row>
    <row r="54" spans="1:6" ht="21.95" customHeight="1">
      <c r="A54" s="104" t="s">
        <v>385</v>
      </c>
      <c r="B54" s="97"/>
      <c r="C54" s="97"/>
      <c r="D54" s="97"/>
      <c r="E54" s="97"/>
    </row>
    <row r="55" spans="1:6" ht="21.95" customHeight="1">
      <c r="A55" s="104" t="s">
        <v>386</v>
      </c>
      <c r="B55" s="97"/>
      <c r="C55" s="97"/>
      <c r="D55" s="105"/>
      <c r="E55" s="105"/>
    </row>
    <row r="56" spans="1:6" ht="21.95" customHeight="1">
      <c r="A56" s="104" t="s">
        <v>387</v>
      </c>
      <c r="B56" s="97"/>
      <c r="C56" s="97"/>
      <c r="D56" s="105"/>
      <c r="E56" s="105"/>
    </row>
    <row r="57" spans="1:6" ht="21.95" customHeight="1">
      <c r="A57" s="104" t="s">
        <v>388</v>
      </c>
      <c r="B57" s="97"/>
      <c r="C57" s="97"/>
      <c r="D57" s="97"/>
      <c r="E57" s="97"/>
    </row>
    <row r="58" spans="1:6" ht="21.95" customHeight="1">
      <c r="A58" s="104" t="s">
        <v>389</v>
      </c>
      <c r="B58" s="97"/>
      <c r="C58" s="97"/>
      <c r="D58" s="97"/>
      <c r="E58" s="97"/>
    </row>
    <row r="59" spans="1:6" ht="21.95" customHeight="1">
      <c r="A59" s="104" t="s">
        <v>390</v>
      </c>
      <c r="B59" s="97"/>
      <c r="C59" s="97"/>
      <c r="D59" s="97"/>
      <c r="E59" s="97"/>
    </row>
    <row r="60" spans="1:6" ht="21.95" customHeight="1">
      <c r="A60" s="104" t="s">
        <v>391</v>
      </c>
      <c r="B60" s="97"/>
      <c r="C60" s="97"/>
      <c r="D60" s="97"/>
      <c r="E60" s="97"/>
    </row>
    <row r="61" spans="1:6" ht="21.95" customHeight="1">
      <c r="A61" s="104" t="s">
        <v>392</v>
      </c>
      <c r="B61" s="97"/>
      <c r="C61" s="97"/>
      <c r="D61" s="97"/>
      <c r="E61" s="97"/>
    </row>
    <row r="62" spans="1:6" ht="21.95" customHeight="1">
      <c r="A62" s="104" t="s">
        <v>393</v>
      </c>
      <c r="B62" s="97"/>
      <c r="C62" s="97"/>
      <c r="D62" s="97"/>
      <c r="E62" s="97"/>
    </row>
    <row r="63" spans="1:6" ht="21.95" customHeight="1">
      <c r="A63" s="93" t="s">
        <v>394</v>
      </c>
      <c r="B63" s="97">
        <f>B13+B21+B25+B29+B33+B55+B49</f>
        <v>63496</v>
      </c>
      <c r="C63" s="97">
        <f>C13+C21+C25+C29+C33+C55+C53</f>
        <v>97713</v>
      </c>
      <c r="D63" s="105">
        <f>C63/B63</f>
        <v>1.5388843391709714</v>
      </c>
      <c r="E63" s="105">
        <f>C63/F63</f>
        <v>1.1994181693200927</v>
      </c>
      <c r="F63" s="106">
        <f>F13+F21+F25+F29+F33+F55</f>
        <v>81467</v>
      </c>
    </row>
  </sheetData>
  <mergeCells count="1">
    <mergeCell ref="A2:E2"/>
  </mergeCells>
  <phoneticPr fontId="21" type="noConversion"/>
  <printOptions horizontalCentered="1"/>
  <pageMargins left="0.55118110236220474" right="0.15748031496062992" top="0.32" bottom="0.25" header="0.26" footer="0.17"/>
  <pageSetup paperSize="9" orientation="portrait" r:id="rId1"/>
  <rowBreaks count="1" manualBreakCount="1">
    <brk id="32" max="4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1:D23"/>
  <sheetViews>
    <sheetView showZeros="0" workbookViewId="0">
      <selection activeCell="A2" sqref="A2:D2"/>
    </sheetView>
  </sheetViews>
  <sheetFormatPr defaultColWidth="12.125" defaultRowHeight="17.100000000000001" customHeight="1"/>
  <cols>
    <col min="1" max="1" width="35" customWidth="1"/>
    <col min="2" max="2" width="19" customWidth="1"/>
    <col min="3" max="3" width="35" customWidth="1"/>
    <col min="4" max="4" width="13.625" customWidth="1"/>
  </cols>
  <sheetData>
    <row r="1" spans="1:4" ht="17.100000000000001" customHeight="1">
      <c r="A1" t="s">
        <v>1163</v>
      </c>
    </row>
    <row r="2" spans="1:4" ht="33.950000000000003" customHeight="1">
      <c r="A2" s="266" t="s">
        <v>164</v>
      </c>
      <c r="B2" s="266"/>
      <c r="C2" s="266"/>
      <c r="D2" s="266"/>
    </row>
    <row r="3" spans="1:4" ht="17.100000000000001" customHeight="1">
      <c r="A3" s="262" t="s">
        <v>207</v>
      </c>
      <c r="B3" s="262"/>
      <c r="C3" s="262"/>
      <c r="D3" s="262"/>
    </row>
    <row r="4" spans="1:4" ht="21.95" customHeight="1">
      <c r="A4" s="204" t="s">
        <v>208</v>
      </c>
      <c r="B4" s="204" t="s">
        <v>416</v>
      </c>
      <c r="C4" s="204" t="s">
        <v>208</v>
      </c>
      <c r="D4" s="204" t="s">
        <v>416</v>
      </c>
    </row>
    <row r="5" spans="1:4" ht="21.95" customHeight="1">
      <c r="A5" s="200" t="s">
        <v>333</v>
      </c>
      <c r="B5" s="87">
        <f>[1]L06!C6</f>
        <v>103413</v>
      </c>
      <c r="C5" s="200" t="s">
        <v>394</v>
      </c>
      <c r="D5" s="87">
        <f>[1]L06!P6</f>
        <v>97713</v>
      </c>
    </row>
    <row r="6" spans="1:4" ht="21.95" customHeight="1">
      <c r="A6" s="200" t="s">
        <v>141</v>
      </c>
      <c r="B6" s="87">
        <v>55</v>
      </c>
      <c r="C6" s="200" t="s">
        <v>142</v>
      </c>
      <c r="D6" s="87">
        <v>0</v>
      </c>
    </row>
    <row r="7" spans="1:4" ht="21.95" customHeight="1">
      <c r="A7" s="200" t="s">
        <v>143</v>
      </c>
      <c r="B7" s="87">
        <v>0</v>
      </c>
      <c r="C7" s="200" t="s">
        <v>144</v>
      </c>
      <c r="D7" s="87">
        <v>6075</v>
      </c>
    </row>
    <row r="8" spans="1:4" ht="21.95" customHeight="1">
      <c r="A8" s="200" t="s">
        <v>145</v>
      </c>
      <c r="B8" s="87">
        <v>0</v>
      </c>
      <c r="C8" s="200"/>
      <c r="D8" s="205"/>
    </row>
    <row r="9" spans="1:4" ht="21.95" customHeight="1">
      <c r="A9" s="200" t="s">
        <v>146</v>
      </c>
      <c r="B9" s="87">
        <v>320</v>
      </c>
      <c r="C9" s="200"/>
      <c r="D9" s="205"/>
    </row>
    <row r="10" spans="1:4" ht="21.95" customHeight="1">
      <c r="A10" s="200" t="s">
        <v>147</v>
      </c>
      <c r="B10" s="87">
        <f>B11+B12+B13</f>
        <v>0</v>
      </c>
      <c r="C10" s="200" t="s">
        <v>148</v>
      </c>
      <c r="D10" s="87">
        <v>0</v>
      </c>
    </row>
    <row r="11" spans="1:4" ht="21.95" customHeight="1">
      <c r="A11" s="200" t="s">
        <v>149</v>
      </c>
      <c r="B11" s="87">
        <v>0</v>
      </c>
      <c r="C11" s="200"/>
      <c r="D11" s="205"/>
    </row>
    <row r="12" spans="1:4" ht="21.95" customHeight="1">
      <c r="A12" s="200" t="s">
        <v>150</v>
      </c>
      <c r="B12" s="87">
        <v>0</v>
      </c>
      <c r="C12" s="200"/>
      <c r="D12" s="205"/>
    </row>
    <row r="13" spans="1:4" ht="21.95" customHeight="1">
      <c r="A13" s="200" t="s">
        <v>151</v>
      </c>
      <c r="B13" s="87">
        <v>0</v>
      </c>
      <c r="C13" s="200"/>
      <c r="D13" s="205"/>
    </row>
    <row r="14" spans="1:4" ht="21.95" customHeight="1">
      <c r="A14" s="200" t="s">
        <v>895</v>
      </c>
      <c r="B14" s="87">
        <f>B15</f>
        <v>0</v>
      </c>
      <c r="C14" s="200" t="s">
        <v>1006</v>
      </c>
      <c r="D14" s="87">
        <f>D15</f>
        <v>203419</v>
      </c>
    </row>
    <row r="15" spans="1:4" ht="21.95" customHeight="1">
      <c r="A15" s="200" t="s">
        <v>1085</v>
      </c>
      <c r="B15" s="87">
        <f>B16</f>
        <v>0</v>
      </c>
      <c r="C15" s="200" t="s">
        <v>152</v>
      </c>
      <c r="D15" s="87">
        <v>203419</v>
      </c>
    </row>
    <row r="16" spans="1:4" ht="21.95" customHeight="1">
      <c r="A16" s="200" t="s">
        <v>153</v>
      </c>
      <c r="B16" s="87">
        <v>0</v>
      </c>
      <c r="C16" s="200"/>
      <c r="D16" s="205"/>
    </row>
    <row r="17" spans="1:4" ht="21.95" customHeight="1">
      <c r="A17" s="200" t="s">
        <v>896</v>
      </c>
      <c r="B17" s="87">
        <f>B18</f>
        <v>203419</v>
      </c>
      <c r="C17" s="200" t="s">
        <v>1086</v>
      </c>
      <c r="D17" s="87">
        <v>0</v>
      </c>
    </row>
    <row r="18" spans="1:4" ht="21.95" customHeight="1">
      <c r="A18" s="200" t="s">
        <v>154</v>
      </c>
      <c r="B18" s="87">
        <v>203419</v>
      </c>
      <c r="C18" s="200"/>
      <c r="D18" s="205"/>
    </row>
    <row r="19" spans="1:4" ht="21.95" customHeight="1">
      <c r="A19" s="200" t="s">
        <v>155</v>
      </c>
      <c r="B19" s="87">
        <v>0</v>
      </c>
      <c r="C19" s="200" t="s">
        <v>156</v>
      </c>
      <c r="D19" s="87">
        <v>0</v>
      </c>
    </row>
    <row r="20" spans="1:4" ht="21.95" customHeight="1">
      <c r="A20" s="200" t="s">
        <v>157</v>
      </c>
      <c r="B20" s="87">
        <v>0</v>
      </c>
      <c r="C20" s="200" t="s">
        <v>158</v>
      </c>
      <c r="D20" s="87">
        <v>0</v>
      </c>
    </row>
    <row r="21" spans="1:4" ht="21.95" customHeight="1">
      <c r="A21" s="200"/>
      <c r="B21" s="205"/>
      <c r="C21" s="200" t="s">
        <v>159</v>
      </c>
      <c r="D21" s="87">
        <f>[1]L06!Z6</f>
        <v>0</v>
      </c>
    </row>
    <row r="22" spans="1:4" ht="21.95" customHeight="1">
      <c r="A22" s="200"/>
      <c r="B22" s="205"/>
      <c r="C22" s="200" t="s">
        <v>160</v>
      </c>
      <c r="D22" s="87">
        <f>B23-D5-D6-D7-D10-D14-D17-D19-D20-D21</f>
        <v>0</v>
      </c>
    </row>
    <row r="23" spans="1:4" ht="21.95" customHeight="1">
      <c r="A23" s="85" t="s">
        <v>161</v>
      </c>
      <c r="B23" s="87">
        <f>SUM(B5:B10,B14,B17,B19:B20)</f>
        <v>307207</v>
      </c>
      <c r="C23" s="85" t="s">
        <v>162</v>
      </c>
      <c r="D23" s="87">
        <f>SUM(D5:D7,D10,D14,D17,D19:D22)</f>
        <v>307207</v>
      </c>
    </row>
  </sheetData>
  <mergeCells count="2">
    <mergeCell ref="A2:D2"/>
    <mergeCell ref="A3:D3"/>
  </mergeCells>
  <phoneticPr fontId="1" type="noConversion"/>
  <pageMargins left="0.15748031496062992" right="0.15748031496062992" top="0.19685039370078741" bottom="0.98425196850393704" header="0.1574803149606299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A13" sqref="A13"/>
    </sheetView>
  </sheetViews>
  <sheetFormatPr defaultColWidth="12.125" defaultRowHeight="15.6" customHeight="1"/>
  <cols>
    <col min="1" max="1" width="36.875" customWidth="1"/>
    <col min="2" max="2" width="34.5" customWidth="1"/>
    <col min="3" max="3" width="36.5" customWidth="1"/>
    <col min="4" max="4" width="34.25" customWidth="1"/>
    <col min="5" max="250" width="12.125" customWidth="1"/>
  </cols>
  <sheetData>
    <row r="1" spans="1:4" ht="15.6" customHeight="1">
      <c r="A1" t="s">
        <v>1164</v>
      </c>
    </row>
    <row r="2" spans="1:4" ht="33.75" customHeight="1">
      <c r="A2" s="266" t="s">
        <v>178</v>
      </c>
      <c r="B2" s="266"/>
      <c r="C2" s="266"/>
      <c r="D2" s="266"/>
    </row>
    <row r="3" spans="1:4" ht="16.899999999999999" customHeight="1">
      <c r="A3" s="267" t="s">
        <v>261</v>
      </c>
      <c r="B3" s="267"/>
      <c r="C3" s="267"/>
      <c r="D3" s="267"/>
    </row>
    <row r="4" spans="1:4" ht="16.899999999999999" customHeight="1">
      <c r="A4" s="282" t="s">
        <v>208</v>
      </c>
      <c r="B4" s="268" t="s">
        <v>794</v>
      </c>
      <c r="C4" s="268" t="s">
        <v>170</v>
      </c>
      <c r="D4" s="268" t="s">
        <v>171</v>
      </c>
    </row>
    <row r="5" spans="1:4" ht="16.899999999999999" customHeight="1">
      <c r="A5" s="283"/>
      <c r="B5" s="268"/>
      <c r="C5" s="268"/>
      <c r="D5" s="268"/>
    </row>
    <row r="6" spans="1:4" ht="16.899999999999999" customHeight="1">
      <c r="A6" s="200" t="s">
        <v>172</v>
      </c>
      <c r="B6" s="87">
        <f>SUM(C6:D6)</f>
        <v>1182762</v>
      </c>
      <c r="C6" s="87">
        <v>716760</v>
      </c>
      <c r="D6" s="87">
        <v>466002</v>
      </c>
    </row>
    <row r="7" spans="1:4" ht="16.899999999999999" customHeight="1">
      <c r="A7" s="200" t="s">
        <v>173</v>
      </c>
      <c r="B7" s="87">
        <v>1267000</v>
      </c>
      <c r="C7" s="205"/>
      <c r="D7" s="205"/>
    </row>
    <row r="8" spans="1:4" ht="16.899999999999999" customHeight="1">
      <c r="A8" s="200" t="s">
        <v>174</v>
      </c>
      <c r="B8" s="87">
        <f>C8</f>
        <v>203419</v>
      </c>
      <c r="C8" s="87">
        <v>203419</v>
      </c>
      <c r="D8" s="205"/>
    </row>
    <row r="9" spans="1:4" ht="16.899999999999999" customHeight="1">
      <c r="A9" s="200" t="s">
        <v>175</v>
      </c>
      <c r="B9" s="87">
        <f>D9+C9</f>
        <v>203419</v>
      </c>
      <c r="C9" s="87">
        <v>0</v>
      </c>
      <c r="D9" s="87">
        <v>203419</v>
      </c>
    </row>
    <row r="10" spans="1:4" ht="16.899999999999999" customHeight="1">
      <c r="A10" s="200" t="s">
        <v>176</v>
      </c>
      <c r="B10" s="87">
        <f>C10+D10</f>
        <v>135344</v>
      </c>
      <c r="C10" s="87">
        <v>0</v>
      </c>
      <c r="D10" s="87">
        <v>135344</v>
      </c>
    </row>
    <row r="11" spans="1:4" ht="16.899999999999999" customHeight="1">
      <c r="A11" s="200" t="s">
        <v>177</v>
      </c>
      <c r="B11" s="87">
        <f>SUM(C11:D11)</f>
        <v>1047418</v>
      </c>
      <c r="C11" s="87">
        <f>C8+C6-C9-C10</f>
        <v>920179</v>
      </c>
      <c r="D11" s="87">
        <f>D6-D9-D10</f>
        <v>127239</v>
      </c>
    </row>
  </sheetData>
  <mergeCells count="6">
    <mergeCell ref="A4:A5"/>
    <mergeCell ref="A2:D2"/>
    <mergeCell ref="A3:D3"/>
    <mergeCell ref="B4:B5"/>
    <mergeCell ref="C4:C5"/>
    <mergeCell ref="D4:D5"/>
  </mergeCells>
  <phoneticPr fontId="21" type="noConversion"/>
  <pageMargins left="0.4" right="0.15748031496062992" top="0.44" bottom="0.59055118110236227" header="0.3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7"/>
  <sheetViews>
    <sheetView topLeftCell="A7" workbookViewId="0">
      <selection activeCell="A2" sqref="A2:D2"/>
    </sheetView>
  </sheetViews>
  <sheetFormatPr defaultRowHeight="12"/>
  <cols>
    <col min="1" max="1" width="29.125" style="91" customWidth="1"/>
    <col min="2" max="4" width="12.625" style="91" customWidth="1"/>
    <col min="5" max="5" width="19.75" style="91" customWidth="1"/>
    <col min="6" max="16384" width="9" style="91"/>
  </cols>
  <sheetData>
    <row r="1" spans="1:4">
      <c r="A1" s="91" t="s">
        <v>205</v>
      </c>
    </row>
    <row r="2" spans="1:4" ht="21.95" customHeight="1">
      <c r="A2" s="259" t="s">
        <v>206</v>
      </c>
      <c r="B2" s="259"/>
      <c r="C2" s="259"/>
      <c r="D2" s="259"/>
    </row>
    <row r="3" spans="1:4" ht="21.95" customHeight="1">
      <c r="D3" s="101" t="s">
        <v>207</v>
      </c>
    </row>
    <row r="4" spans="1:4" ht="39.950000000000003" customHeight="1">
      <c r="A4" s="92" t="s">
        <v>208</v>
      </c>
      <c r="B4" s="93" t="s">
        <v>209</v>
      </c>
      <c r="C4" s="93" t="s">
        <v>210</v>
      </c>
      <c r="D4" s="154" t="s">
        <v>211</v>
      </c>
    </row>
    <row r="5" spans="1:4" ht="21.95" customHeight="1">
      <c r="A5" s="163" t="s">
        <v>212</v>
      </c>
      <c r="B5" s="164"/>
      <c r="C5" s="164"/>
      <c r="D5" s="165"/>
    </row>
    <row r="6" spans="1:4" ht="21.95" customHeight="1">
      <c r="A6" s="166" t="s">
        <v>213</v>
      </c>
      <c r="B6" s="126"/>
      <c r="C6" s="126"/>
      <c r="D6" s="136"/>
    </row>
    <row r="7" spans="1:4" ht="21.95" customHeight="1">
      <c r="A7" s="166" t="s">
        <v>214</v>
      </c>
      <c r="B7" s="126"/>
      <c r="C7" s="126"/>
      <c r="D7" s="136"/>
    </row>
    <row r="8" spans="1:4" ht="21.95" customHeight="1">
      <c r="A8" s="166" t="s">
        <v>215</v>
      </c>
      <c r="B8" s="126"/>
      <c r="C8" s="126"/>
      <c r="D8" s="136"/>
    </row>
    <row r="9" spans="1:4" ht="21.95" customHeight="1">
      <c r="A9" s="166" t="s">
        <v>216</v>
      </c>
      <c r="B9" s="126"/>
      <c r="C9" s="126"/>
      <c r="D9" s="136"/>
    </row>
    <row r="10" spans="1:4" ht="21.95" customHeight="1">
      <c r="A10" s="166" t="s">
        <v>217</v>
      </c>
      <c r="B10" s="126"/>
      <c r="C10" s="126"/>
      <c r="D10" s="136"/>
    </row>
    <row r="11" spans="1:4" ht="21.95" customHeight="1">
      <c r="A11" s="167" t="s">
        <v>218</v>
      </c>
      <c r="B11" s="126"/>
      <c r="C11" s="126"/>
      <c r="D11" s="136"/>
    </row>
    <row r="12" spans="1:4" ht="21.95" customHeight="1">
      <c r="A12" s="167" t="s">
        <v>219</v>
      </c>
      <c r="B12" s="126"/>
      <c r="C12" s="126"/>
      <c r="D12" s="136"/>
    </row>
    <row r="13" spans="1:4" ht="21.95" customHeight="1">
      <c r="A13" s="167" t="s">
        <v>220</v>
      </c>
      <c r="B13" s="126"/>
      <c r="C13" s="126"/>
      <c r="D13" s="136"/>
    </row>
    <row r="14" spans="1:4" ht="21.95" customHeight="1">
      <c r="A14" s="167" t="s">
        <v>221</v>
      </c>
      <c r="B14" s="126"/>
      <c r="C14" s="126"/>
      <c r="D14" s="136"/>
    </row>
    <row r="15" spans="1:4" ht="21.95" customHeight="1">
      <c r="A15" s="167" t="s">
        <v>222</v>
      </c>
      <c r="B15" s="126"/>
      <c r="C15" s="126"/>
      <c r="D15" s="136"/>
    </row>
    <row r="16" spans="1:4" ht="21.95" customHeight="1">
      <c r="A16" s="167" t="s">
        <v>223</v>
      </c>
      <c r="B16" s="126"/>
      <c r="C16" s="126"/>
      <c r="D16" s="136"/>
    </row>
    <row r="17" spans="1:4" ht="21.95" customHeight="1">
      <c r="A17" s="167" t="s">
        <v>224</v>
      </c>
      <c r="B17" s="126"/>
      <c r="C17" s="126"/>
      <c r="D17" s="136"/>
    </row>
    <row r="18" spans="1:4" ht="21.95" customHeight="1">
      <c r="A18" s="167" t="s">
        <v>225</v>
      </c>
      <c r="B18" s="126"/>
      <c r="C18" s="126"/>
      <c r="D18" s="136"/>
    </row>
    <row r="19" spans="1:4" ht="21.95" customHeight="1">
      <c r="A19" s="167" t="s">
        <v>226</v>
      </c>
      <c r="B19" s="126"/>
      <c r="C19" s="126"/>
      <c r="D19" s="136"/>
    </row>
    <row r="20" spans="1:4" ht="21.95" customHeight="1">
      <c r="A20" s="95" t="s">
        <v>227</v>
      </c>
      <c r="B20" s="126"/>
      <c r="C20" s="126"/>
      <c r="D20" s="136"/>
    </row>
    <row r="21" spans="1:4" ht="21.95" customHeight="1">
      <c r="A21" s="166" t="s">
        <v>228</v>
      </c>
      <c r="B21" s="126"/>
      <c r="C21" s="126"/>
      <c r="D21" s="136"/>
    </row>
    <row r="22" spans="1:4" ht="21.95" customHeight="1">
      <c r="A22" s="166" t="s">
        <v>229</v>
      </c>
      <c r="B22" s="126"/>
      <c r="C22" s="126"/>
      <c r="D22" s="136"/>
    </row>
    <row r="23" spans="1:4" ht="21.95" customHeight="1">
      <c r="A23" s="166" t="s">
        <v>230</v>
      </c>
      <c r="B23" s="126"/>
      <c r="C23" s="126"/>
      <c r="D23" s="136"/>
    </row>
    <row r="24" spans="1:4" ht="21.95" customHeight="1">
      <c r="A24" s="166" t="s">
        <v>231</v>
      </c>
      <c r="B24" s="126"/>
      <c r="C24" s="126"/>
      <c r="D24" s="136"/>
    </row>
    <row r="25" spans="1:4" ht="21.95" customHeight="1">
      <c r="A25" s="166" t="s">
        <v>232</v>
      </c>
      <c r="B25" s="126"/>
      <c r="C25" s="126"/>
      <c r="D25" s="136"/>
    </row>
    <row r="26" spans="1:4" ht="21.95" customHeight="1">
      <c r="A26" s="166" t="s">
        <v>233</v>
      </c>
      <c r="B26" s="126"/>
      <c r="C26" s="126"/>
      <c r="D26" s="136"/>
    </row>
    <row r="27" spans="1:4" ht="21.95" customHeight="1">
      <c r="A27" s="139" t="s">
        <v>234</v>
      </c>
      <c r="B27" s="168"/>
      <c r="C27" s="168"/>
      <c r="D27" s="169"/>
    </row>
  </sheetData>
  <mergeCells count="1">
    <mergeCell ref="A2:D2"/>
  </mergeCells>
  <phoneticPr fontId="21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17"/>
  <sheetViews>
    <sheetView topLeftCell="A13" workbookViewId="0">
      <selection activeCell="E25" sqref="E25"/>
    </sheetView>
  </sheetViews>
  <sheetFormatPr defaultColWidth="9" defaultRowHeight="13.5"/>
  <cols>
    <col min="1" max="1" width="34.75" customWidth="1"/>
    <col min="2" max="3" width="17.25" customWidth="1"/>
  </cols>
  <sheetData>
    <row r="1" spans="1:5">
      <c r="A1" t="s">
        <v>1165</v>
      </c>
    </row>
    <row r="2" spans="1:5" s="208" customFormat="1" ht="30" customHeight="1">
      <c r="A2" s="284" t="s">
        <v>129</v>
      </c>
      <c r="B2" s="284"/>
      <c r="C2" s="284"/>
    </row>
    <row r="3" spans="1:5" s="209" customFormat="1" ht="21.95" customHeight="1">
      <c r="C3" s="210" t="s">
        <v>207</v>
      </c>
    </row>
    <row r="4" spans="1:5" ht="47.1" customHeight="1">
      <c r="A4" s="211" t="s">
        <v>1089</v>
      </c>
      <c r="B4" s="212" t="s">
        <v>1090</v>
      </c>
      <c r="C4" s="212" t="s">
        <v>816</v>
      </c>
    </row>
    <row r="5" spans="1:5" s="216" customFormat="1" ht="32.1" customHeight="1">
      <c r="A5" s="213" t="s">
        <v>1091</v>
      </c>
      <c r="B5" s="214"/>
      <c r="C5" s="215"/>
      <c r="E5" s="217"/>
    </row>
    <row r="6" spans="1:5" s="216" customFormat="1" ht="32.1" customHeight="1">
      <c r="A6" s="213" t="s">
        <v>1092</v>
      </c>
      <c r="B6" s="214"/>
      <c r="C6" s="215"/>
      <c r="E6" s="217"/>
    </row>
    <row r="7" spans="1:5" s="216" customFormat="1" ht="32.1" customHeight="1">
      <c r="A7" s="213" t="s">
        <v>1093</v>
      </c>
      <c r="B7" s="214"/>
      <c r="C7" s="215"/>
    </row>
    <row r="8" spans="1:5" s="216" customFormat="1" ht="32.1" customHeight="1">
      <c r="A8" s="213" t="s">
        <v>1094</v>
      </c>
      <c r="B8" s="214"/>
      <c r="C8" s="215"/>
    </row>
    <row r="9" spans="1:5" s="216" customFormat="1" ht="32.1" customHeight="1">
      <c r="A9" s="213" t="s">
        <v>1095</v>
      </c>
      <c r="B9" s="214"/>
      <c r="C9" s="215"/>
    </row>
    <row r="10" spans="1:5" s="216" customFormat="1" ht="32.1" customHeight="1">
      <c r="A10" s="213" t="s">
        <v>1096</v>
      </c>
      <c r="B10" s="214"/>
      <c r="C10" s="215"/>
    </row>
    <row r="11" spans="1:5" s="216" customFormat="1" ht="32.1" customHeight="1">
      <c r="A11" s="213" t="s">
        <v>1097</v>
      </c>
      <c r="B11" s="214"/>
      <c r="C11" s="215"/>
    </row>
    <row r="12" spans="1:5" s="216" customFormat="1" ht="32.1" customHeight="1">
      <c r="A12" s="218" t="s">
        <v>1098</v>
      </c>
      <c r="B12" s="214"/>
      <c r="C12" s="215"/>
    </row>
    <row r="13" spans="1:5" s="222" customFormat="1" ht="32.1" customHeight="1">
      <c r="A13" s="219" t="s">
        <v>1099</v>
      </c>
      <c r="B13" s="220">
        <f>B5+B6+B7+B8+B9+B10+B11+B12</f>
        <v>0</v>
      </c>
      <c r="C13" s="221"/>
    </row>
    <row r="14" spans="1:5" s="224" customFormat="1" ht="32.1" customHeight="1">
      <c r="A14" s="223" t="s">
        <v>1100</v>
      </c>
      <c r="B14" s="214"/>
      <c r="C14" s="214"/>
    </row>
    <row r="15" spans="1:5" s="222" customFormat="1" ht="32.1" customHeight="1">
      <c r="A15" s="213" t="s">
        <v>1084</v>
      </c>
      <c r="B15" s="214"/>
      <c r="C15" s="214"/>
    </row>
    <row r="16" spans="1:5" s="224" customFormat="1" ht="32.1" customHeight="1">
      <c r="A16" s="225" t="s">
        <v>780</v>
      </c>
      <c r="B16" s="220">
        <f>B13+B14+B15</f>
        <v>0</v>
      </c>
      <c r="C16" s="220"/>
    </row>
    <row r="17" spans="1:1" ht="32.1" customHeight="1">
      <c r="A17" t="s">
        <v>1170</v>
      </c>
    </row>
  </sheetData>
  <mergeCells count="1">
    <mergeCell ref="A2:C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17"/>
  <sheetViews>
    <sheetView showZeros="0" topLeftCell="A16" workbookViewId="0">
      <selection activeCell="A17" sqref="A17"/>
    </sheetView>
  </sheetViews>
  <sheetFormatPr defaultColWidth="9" defaultRowHeight="13.5"/>
  <cols>
    <col min="1" max="1" width="47" customWidth="1"/>
    <col min="2" max="2" width="17.25" customWidth="1"/>
    <col min="3" max="3" width="28.125" customWidth="1"/>
  </cols>
  <sheetData>
    <row r="1" spans="1:5">
      <c r="A1" t="s">
        <v>1166</v>
      </c>
    </row>
    <row r="2" spans="1:5" s="208" customFormat="1" ht="24" customHeight="1">
      <c r="A2" s="284" t="s">
        <v>130</v>
      </c>
      <c r="B2" s="284"/>
      <c r="C2" s="284"/>
    </row>
    <row r="3" spans="1:5" s="209" customFormat="1" ht="20.100000000000001" customHeight="1">
      <c r="C3" s="210" t="s">
        <v>207</v>
      </c>
    </row>
    <row r="4" spans="1:5" ht="47.1" customHeight="1">
      <c r="A4" s="211" t="s">
        <v>1089</v>
      </c>
      <c r="B4" s="212" t="s">
        <v>1090</v>
      </c>
      <c r="C4" s="212" t="s">
        <v>816</v>
      </c>
    </row>
    <row r="5" spans="1:5" s="216" customFormat="1" ht="32.1" customHeight="1">
      <c r="A5" s="226" t="s">
        <v>1101</v>
      </c>
      <c r="B5" s="214"/>
      <c r="C5" s="215"/>
      <c r="E5" s="217"/>
    </row>
    <row r="6" spans="1:5" s="216" customFormat="1" ht="32.1" customHeight="1">
      <c r="A6" s="226" t="s">
        <v>1102</v>
      </c>
      <c r="B6" s="214"/>
      <c r="C6" s="215"/>
      <c r="E6" s="217"/>
    </row>
    <row r="7" spans="1:5" s="216" customFormat="1" ht="32.1" customHeight="1">
      <c r="A7" s="226" t="s">
        <v>1103</v>
      </c>
      <c r="B7" s="214"/>
      <c r="C7" s="215"/>
    </row>
    <row r="8" spans="1:5" s="216" customFormat="1" ht="32.1" customHeight="1">
      <c r="A8" s="226" t="s">
        <v>1104</v>
      </c>
      <c r="B8" s="214"/>
      <c r="C8" s="215"/>
    </row>
    <row r="9" spans="1:5" s="216" customFormat="1" ht="32.1" customHeight="1">
      <c r="A9" s="226" t="s">
        <v>1105</v>
      </c>
      <c r="B9" s="214"/>
      <c r="C9" s="215"/>
    </row>
    <row r="10" spans="1:5" s="216" customFormat="1" ht="32.1" customHeight="1">
      <c r="A10" s="226" t="s">
        <v>1106</v>
      </c>
      <c r="B10" s="214"/>
      <c r="C10" s="215"/>
    </row>
    <row r="11" spans="1:5" s="216" customFormat="1" ht="32.1" customHeight="1">
      <c r="A11" s="226" t="s">
        <v>1107</v>
      </c>
      <c r="B11" s="214"/>
      <c r="C11" s="215"/>
    </row>
    <row r="12" spans="1:5" s="216" customFormat="1" ht="32.1" customHeight="1">
      <c r="A12" s="227" t="s">
        <v>1108</v>
      </c>
      <c r="B12" s="228"/>
      <c r="C12" s="215"/>
      <c r="E12" s="231"/>
    </row>
    <row r="13" spans="1:5" s="222" customFormat="1" ht="32.1" customHeight="1">
      <c r="A13" s="225" t="s">
        <v>1109</v>
      </c>
      <c r="B13" s="220"/>
      <c r="C13" s="221"/>
    </row>
    <row r="14" spans="1:5" s="224" customFormat="1" ht="32.1" customHeight="1">
      <c r="A14" s="223" t="s">
        <v>651</v>
      </c>
      <c r="B14" s="214"/>
      <c r="C14" s="214"/>
    </row>
    <row r="15" spans="1:5" s="222" customFormat="1" ht="32.1" customHeight="1">
      <c r="A15" s="213" t="s">
        <v>1087</v>
      </c>
      <c r="B15" s="214"/>
      <c r="C15" s="214"/>
    </row>
    <row r="16" spans="1:5" ht="32.1" customHeight="1">
      <c r="A16" s="229" t="s">
        <v>781</v>
      </c>
      <c r="B16" s="220"/>
      <c r="C16" s="230"/>
    </row>
    <row r="17" spans="1:1">
      <c r="A17" t="s">
        <v>1169</v>
      </c>
    </row>
  </sheetData>
  <mergeCells count="1">
    <mergeCell ref="A2:C2"/>
  </mergeCells>
  <phoneticPr fontId="21" type="noConversion"/>
  <pageMargins left="0.34" right="0.2" top="0.51" bottom="1" header="0.38" footer="0.51180555555555596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D12"/>
  <sheetViews>
    <sheetView showZeros="0" workbookViewId="0">
      <selection activeCell="A2" sqref="A2:D2"/>
    </sheetView>
  </sheetViews>
  <sheetFormatPr defaultColWidth="9" defaultRowHeight="13.5"/>
  <cols>
    <col min="1" max="1" width="33" customWidth="1"/>
    <col min="2" max="2" width="16.625" customWidth="1"/>
    <col min="3" max="3" width="30.25" customWidth="1"/>
    <col min="4" max="4" width="16.75" customWidth="1"/>
  </cols>
  <sheetData>
    <row r="1" spans="1:4">
      <c r="A1" t="s">
        <v>1167</v>
      </c>
    </row>
    <row r="2" spans="1:4" ht="22.5">
      <c r="A2" s="285" t="s">
        <v>138</v>
      </c>
      <c r="B2" s="285"/>
      <c r="C2" s="285"/>
      <c r="D2" s="285"/>
    </row>
    <row r="3" spans="1:4">
      <c r="A3" s="286" t="s">
        <v>207</v>
      </c>
      <c r="B3" s="286"/>
      <c r="C3" s="286"/>
      <c r="D3" s="286"/>
    </row>
    <row r="4" spans="1:4" ht="20.100000000000001" customHeight="1">
      <c r="A4" s="85" t="s">
        <v>262</v>
      </c>
      <c r="B4" s="85" t="s">
        <v>416</v>
      </c>
      <c r="C4" s="85" t="s">
        <v>262</v>
      </c>
      <c r="D4" s="85" t="s">
        <v>416</v>
      </c>
    </row>
    <row r="5" spans="1:4" ht="20.100000000000001" customHeight="1">
      <c r="A5" s="86" t="s">
        <v>231</v>
      </c>
      <c r="B5" s="87">
        <f>[2]L10!E5</f>
        <v>0</v>
      </c>
      <c r="C5" s="86" t="s">
        <v>683</v>
      </c>
      <c r="D5" s="87">
        <f>[2]L10!J5</f>
        <v>0</v>
      </c>
    </row>
    <row r="6" spans="1:4" ht="20.100000000000001" customHeight="1">
      <c r="A6" s="86" t="s">
        <v>131</v>
      </c>
      <c r="B6" s="87">
        <v>0</v>
      </c>
      <c r="C6" s="86" t="s">
        <v>132</v>
      </c>
      <c r="D6" s="87"/>
    </row>
    <row r="7" spans="1:4" ht="20.100000000000001" customHeight="1">
      <c r="A7" s="200" t="s">
        <v>133</v>
      </c>
      <c r="B7" s="87">
        <v>0</v>
      </c>
      <c r="C7" s="200" t="s">
        <v>134</v>
      </c>
      <c r="D7" s="87"/>
    </row>
    <row r="8" spans="1:4" ht="20.100000000000001" customHeight="1">
      <c r="A8" s="86" t="s">
        <v>135</v>
      </c>
      <c r="B8" s="87">
        <v>0</v>
      </c>
      <c r="C8" s="86" t="s">
        <v>136</v>
      </c>
      <c r="D8" s="87"/>
    </row>
    <row r="9" spans="1:4" ht="20.100000000000001" customHeight="1">
      <c r="A9" s="86"/>
      <c r="B9" s="87"/>
      <c r="C9" s="200" t="s">
        <v>137</v>
      </c>
      <c r="D9" s="87">
        <f>B10-D5-D6-D7-D8</f>
        <v>0</v>
      </c>
    </row>
    <row r="10" spans="1:4" ht="20.100000000000001" customHeight="1">
      <c r="A10" s="85" t="s">
        <v>684</v>
      </c>
      <c r="B10" s="87">
        <f>B5+B6+B7+B8</f>
        <v>0</v>
      </c>
      <c r="C10" s="85" t="s">
        <v>685</v>
      </c>
      <c r="D10" s="87">
        <f>D5+D6+D7+D8+D9</f>
        <v>0</v>
      </c>
    </row>
    <row r="11" spans="1:4" ht="14.25">
      <c r="A11" s="248"/>
      <c r="B11" s="248"/>
      <c r="C11" s="248"/>
      <c r="D11" s="248"/>
    </row>
    <row r="12" spans="1:4" ht="14.25">
      <c r="A12" s="248" t="s">
        <v>128</v>
      </c>
      <c r="B12" s="248"/>
      <c r="C12" s="248"/>
      <c r="D12" s="248"/>
    </row>
  </sheetData>
  <mergeCells count="2">
    <mergeCell ref="A2:D2"/>
    <mergeCell ref="A3:D3"/>
  </mergeCells>
  <phoneticPr fontId="21" type="noConversion"/>
  <printOptions horizontalCentered="1"/>
  <pageMargins left="0.26" right="0.15748031496062992" top="0.47244094488188981" bottom="0.98425196850393704" header="0.27559055118110237" footer="0.51181102362204722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activeCell="E13" sqref="E13"/>
    </sheetView>
  </sheetViews>
  <sheetFormatPr defaultRowHeight="13.5"/>
  <cols>
    <col min="1" max="1" width="24.75" customWidth="1"/>
    <col min="2" max="2" width="17.25" customWidth="1"/>
    <col min="3" max="3" width="18.625" customWidth="1"/>
    <col min="4" max="4" width="17.875" customWidth="1"/>
    <col min="5" max="5" width="18.125" customWidth="1"/>
    <col min="6" max="6" width="29.25" customWidth="1"/>
    <col min="7" max="7" width="8.5" customWidth="1"/>
  </cols>
  <sheetData>
    <row r="1" spans="1:6">
      <c r="A1" t="s">
        <v>1168</v>
      </c>
    </row>
    <row r="2" spans="1:6" ht="22.5">
      <c r="A2" s="288" t="s">
        <v>1152</v>
      </c>
      <c r="B2" s="288"/>
      <c r="C2" s="288"/>
      <c r="D2" s="288"/>
      <c r="E2" s="288"/>
      <c r="F2" s="288"/>
    </row>
    <row r="3" spans="1:6">
      <c r="A3" s="91"/>
      <c r="B3" s="91"/>
      <c r="C3" s="254"/>
      <c r="D3" s="91"/>
      <c r="E3" s="91"/>
      <c r="F3" s="255" t="s">
        <v>207</v>
      </c>
    </row>
    <row r="4" spans="1:6" ht="27.75" customHeight="1">
      <c r="A4" s="289" t="s">
        <v>1150</v>
      </c>
      <c r="B4" s="289" t="s">
        <v>1113</v>
      </c>
      <c r="C4" s="289" t="s">
        <v>1113</v>
      </c>
      <c r="D4" s="289" t="s">
        <v>1113</v>
      </c>
      <c r="E4" s="289" t="s">
        <v>1113</v>
      </c>
      <c r="F4" s="289" t="s">
        <v>1113</v>
      </c>
    </row>
    <row r="5" spans="1:6" ht="23.85" customHeight="1">
      <c r="A5" s="289" t="s">
        <v>794</v>
      </c>
      <c r="B5" s="289" t="s">
        <v>830</v>
      </c>
      <c r="C5" s="289" t="s">
        <v>831</v>
      </c>
      <c r="D5" s="289" t="s">
        <v>832</v>
      </c>
      <c r="E5" s="289" t="s">
        <v>1113</v>
      </c>
      <c r="F5" s="289" t="s">
        <v>1113</v>
      </c>
    </row>
    <row r="6" spans="1:6" ht="36.200000000000003" customHeight="1">
      <c r="A6" s="289" t="s">
        <v>1113</v>
      </c>
      <c r="B6" s="289" t="s">
        <v>1113</v>
      </c>
      <c r="C6" s="289" t="s">
        <v>1113</v>
      </c>
      <c r="D6" s="256" t="s">
        <v>794</v>
      </c>
      <c r="E6" s="256" t="s">
        <v>833</v>
      </c>
      <c r="F6" s="256" t="s">
        <v>834</v>
      </c>
    </row>
    <row r="7" spans="1:6" s="258" customFormat="1" ht="25.5" customHeight="1">
      <c r="A7" s="257">
        <v>507.67</v>
      </c>
      <c r="B7" s="257">
        <v>45</v>
      </c>
      <c r="C7" s="257">
        <v>215.46</v>
      </c>
      <c r="D7" s="257">
        <v>247.21</v>
      </c>
      <c r="E7" s="257">
        <v>11.48</v>
      </c>
      <c r="F7" s="257">
        <v>235.73</v>
      </c>
    </row>
    <row r="8" spans="1:6" ht="27" customHeight="1">
      <c r="A8" s="287" t="s">
        <v>1151</v>
      </c>
      <c r="B8" s="287" t="s">
        <v>1113</v>
      </c>
      <c r="C8" s="287" t="s">
        <v>1113</v>
      </c>
      <c r="D8" s="287" t="s">
        <v>1113</v>
      </c>
      <c r="E8" s="287" t="s">
        <v>1113</v>
      </c>
      <c r="F8" s="287" t="s">
        <v>1113</v>
      </c>
    </row>
  </sheetData>
  <mergeCells count="7">
    <mergeCell ref="A8:F8"/>
    <mergeCell ref="A2:F2"/>
    <mergeCell ref="A4:F4"/>
    <mergeCell ref="A5:A6"/>
    <mergeCell ref="B5:B6"/>
    <mergeCell ref="C5:C6"/>
    <mergeCell ref="D5:F5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I15"/>
  <sheetViews>
    <sheetView topLeftCell="A7" workbookViewId="0">
      <selection activeCell="A12" sqref="A12:I12"/>
    </sheetView>
  </sheetViews>
  <sheetFormatPr defaultColWidth="9" defaultRowHeight="13.5"/>
  <sheetData>
    <row r="1" spans="1:9" ht="22.5">
      <c r="A1" s="84" t="s">
        <v>686</v>
      </c>
    </row>
    <row r="2" spans="1:9" ht="30" customHeight="1">
      <c r="A2" s="293" t="s">
        <v>687</v>
      </c>
      <c r="B2" s="293"/>
      <c r="C2" s="293"/>
      <c r="D2" s="293"/>
      <c r="E2" s="293"/>
      <c r="F2" s="293"/>
      <c r="G2" s="293"/>
      <c r="H2" s="293"/>
      <c r="I2" s="293"/>
    </row>
    <row r="3" spans="1:9" ht="62.25" customHeight="1">
      <c r="A3" s="290" t="s">
        <v>688</v>
      </c>
      <c r="B3" s="291"/>
      <c r="C3" s="291"/>
      <c r="D3" s="291"/>
      <c r="E3" s="291"/>
      <c r="F3" s="291"/>
      <c r="G3" s="291"/>
      <c r="H3" s="291"/>
      <c r="I3" s="292"/>
    </row>
    <row r="4" spans="1:9" ht="62.25" customHeight="1">
      <c r="A4" s="290" t="s">
        <v>689</v>
      </c>
      <c r="B4" s="291"/>
      <c r="C4" s="291"/>
      <c r="D4" s="291"/>
      <c r="E4" s="291"/>
      <c r="F4" s="291"/>
      <c r="G4" s="291"/>
      <c r="H4" s="291"/>
      <c r="I4" s="292"/>
    </row>
    <row r="5" spans="1:9" ht="62.25" customHeight="1">
      <c r="A5" s="290" t="s">
        <v>690</v>
      </c>
      <c r="B5" s="291"/>
      <c r="C5" s="291"/>
      <c r="D5" s="291"/>
      <c r="E5" s="291"/>
      <c r="F5" s="291"/>
      <c r="G5" s="291"/>
      <c r="H5" s="291"/>
      <c r="I5" s="292"/>
    </row>
    <row r="6" spans="1:9" ht="62.25" customHeight="1">
      <c r="A6" s="290" t="s">
        <v>691</v>
      </c>
      <c r="B6" s="291"/>
      <c r="C6" s="291"/>
      <c r="D6" s="291"/>
      <c r="E6" s="291"/>
      <c r="F6" s="291"/>
      <c r="G6" s="291"/>
      <c r="H6" s="291"/>
      <c r="I6" s="292"/>
    </row>
    <row r="7" spans="1:9" ht="62.25" customHeight="1">
      <c r="A7" s="290" t="s">
        <v>692</v>
      </c>
      <c r="B7" s="291"/>
      <c r="C7" s="291"/>
      <c r="D7" s="291"/>
      <c r="E7" s="291"/>
      <c r="F7" s="291"/>
      <c r="G7" s="291"/>
      <c r="H7" s="291"/>
      <c r="I7" s="292"/>
    </row>
    <row r="8" spans="1:9" ht="62.25" customHeight="1">
      <c r="A8" s="290" t="s">
        <v>693</v>
      </c>
      <c r="B8" s="291"/>
      <c r="C8" s="291"/>
      <c r="D8" s="291"/>
      <c r="E8" s="291"/>
      <c r="F8" s="291"/>
      <c r="G8" s="291"/>
      <c r="H8" s="291"/>
      <c r="I8" s="292"/>
    </row>
    <row r="9" spans="1:9" ht="62.25" customHeight="1">
      <c r="A9" s="290" t="s">
        <v>694</v>
      </c>
      <c r="B9" s="291"/>
      <c r="C9" s="291"/>
      <c r="D9" s="291"/>
      <c r="E9" s="291"/>
      <c r="F9" s="291"/>
      <c r="G9" s="291"/>
      <c r="H9" s="291"/>
      <c r="I9" s="292"/>
    </row>
    <row r="10" spans="1:9" ht="62.25" customHeight="1">
      <c r="A10" s="290" t="s">
        <v>695</v>
      </c>
      <c r="B10" s="291"/>
      <c r="C10" s="291"/>
      <c r="D10" s="291"/>
      <c r="E10" s="291"/>
      <c r="F10" s="291"/>
      <c r="G10" s="291"/>
      <c r="H10" s="291"/>
      <c r="I10" s="292"/>
    </row>
    <row r="11" spans="1:9" ht="62.25" customHeight="1">
      <c r="A11" s="290" t="s">
        <v>696</v>
      </c>
      <c r="B11" s="291"/>
      <c r="C11" s="291"/>
      <c r="D11" s="291"/>
      <c r="E11" s="291"/>
      <c r="F11" s="291"/>
      <c r="G11" s="291"/>
      <c r="H11" s="291"/>
      <c r="I11" s="292"/>
    </row>
    <row r="12" spans="1:9" ht="62.25" customHeight="1">
      <c r="A12" s="290" t="s">
        <v>697</v>
      </c>
      <c r="B12" s="291"/>
      <c r="C12" s="291"/>
      <c r="D12" s="291"/>
      <c r="E12" s="291"/>
      <c r="F12" s="291"/>
      <c r="G12" s="291"/>
      <c r="H12" s="291"/>
      <c r="I12" s="292"/>
    </row>
    <row r="13" spans="1:9" ht="30" customHeight="1"/>
    <row r="14" spans="1:9" ht="30" customHeight="1"/>
    <row r="15" spans="1:9" ht="30" customHeight="1"/>
  </sheetData>
  <mergeCells count="11">
    <mergeCell ref="A11:I11"/>
    <mergeCell ref="A6:I6"/>
    <mergeCell ref="A2:I2"/>
    <mergeCell ref="A3:I3"/>
    <mergeCell ref="A4:I4"/>
    <mergeCell ref="A5:I5"/>
    <mergeCell ref="A12:I12"/>
    <mergeCell ref="A7:I7"/>
    <mergeCell ref="A8:I8"/>
    <mergeCell ref="A9:I9"/>
    <mergeCell ref="A10:I10"/>
  </mergeCells>
  <phoneticPr fontId="21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showGridLines="0" showZeros="0" workbookViewId="0">
      <selection activeCell="J13" sqref="J13"/>
    </sheetView>
  </sheetViews>
  <sheetFormatPr defaultColWidth="6.875" defaultRowHeight="12.75" customHeight="1"/>
  <cols>
    <col min="1" max="1" width="30.375" style="27" customWidth="1"/>
    <col min="2" max="2" width="17.5" style="27" customWidth="1"/>
    <col min="3" max="3" width="29.5" style="27" customWidth="1"/>
    <col min="4" max="4" width="21.5" style="27" customWidth="1"/>
    <col min="5" max="5" width="29.5" style="27" customWidth="1"/>
    <col min="6" max="6" width="18.125" style="27" customWidth="1"/>
    <col min="7" max="16384" width="6.875" style="27"/>
  </cols>
  <sheetData>
    <row r="1" spans="1:8" ht="22.5" customHeight="1">
      <c r="A1" s="76" t="s">
        <v>698</v>
      </c>
      <c r="B1" s="51"/>
      <c r="C1" s="51"/>
      <c r="D1" s="51"/>
      <c r="E1" s="51"/>
      <c r="F1" s="52"/>
    </row>
    <row r="2" spans="1:8" ht="22.5" customHeight="1">
      <c r="A2" s="294" t="s">
        <v>699</v>
      </c>
      <c r="B2" s="294"/>
      <c r="C2" s="294"/>
      <c r="D2" s="294"/>
      <c r="E2" s="294"/>
      <c r="F2" s="294"/>
    </row>
    <row r="3" spans="1:8" ht="22.5" customHeight="1">
      <c r="A3" s="295"/>
      <c r="B3" s="295"/>
      <c r="C3" s="77"/>
      <c r="D3" s="77"/>
      <c r="E3" s="78"/>
      <c r="F3" s="54" t="s">
        <v>207</v>
      </c>
    </row>
    <row r="4" spans="1:8" ht="22.5" customHeight="1">
      <c r="A4" s="296" t="s">
        <v>700</v>
      </c>
      <c r="B4" s="296"/>
      <c r="C4" s="296" t="s">
        <v>701</v>
      </c>
      <c r="D4" s="296"/>
      <c r="E4" s="296"/>
      <c r="F4" s="296"/>
    </row>
    <row r="5" spans="1:8" ht="22.5" customHeight="1">
      <c r="A5" s="30" t="s">
        <v>681</v>
      </c>
      <c r="B5" s="30" t="s">
        <v>263</v>
      </c>
      <c r="C5" s="30" t="s">
        <v>702</v>
      </c>
      <c r="D5" s="55" t="s">
        <v>263</v>
      </c>
      <c r="E5" s="30" t="s">
        <v>703</v>
      </c>
      <c r="F5" s="30" t="s">
        <v>263</v>
      </c>
    </row>
    <row r="6" spans="1:8" ht="22.5" customHeight="1">
      <c r="A6" s="56" t="s">
        <v>704</v>
      </c>
      <c r="B6" s="37">
        <f>SUM(B7,B12,B13,B15,B16,B17)</f>
        <v>0</v>
      </c>
      <c r="C6" s="56" t="s">
        <v>704</v>
      </c>
      <c r="D6" s="37">
        <f>SUM(D7:D34)</f>
        <v>0</v>
      </c>
      <c r="E6" s="57" t="s">
        <v>704</v>
      </c>
      <c r="F6" s="37">
        <f>SUM(F7,F12,F23,F24,F25)</f>
        <v>0</v>
      </c>
    </row>
    <row r="7" spans="1:8" ht="22.5" customHeight="1">
      <c r="A7" s="58" t="s">
        <v>705</v>
      </c>
      <c r="B7" s="37"/>
      <c r="C7" s="57" t="s">
        <v>706</v>
      </c>
      <c r="D7" s="37"/>
      <c r="E7" s="57" t="s">
        <v>707</v>
      </c>
      <c r="F7" s="37"/>
    </row>
    <row r="8" spans="1:8" ht="22.5" customHeight="1">
      <c r="A8" s="58" t="s">
        <v>708</v>
      </c>
      <c r="B8" s="37"/>
      <c r="C8" s="57" t="s">
        <v>709</v>
      </c>
      <c r="D8" s="37"/>
      <c r="E8" s="57" t="s">
        <v>710</v>
      </c>
      <c r="F8" s="37"/>
      <c r="H8" s="38"/>
    </row>
    <row r="9" spans="1:8" ht="22.5" customHeight="1">
      <c r="A9" s="59" t="s">
        <v>711</v>
      </c>
      <c r="B9" s="37">
        <v>0</v>
      </c>
      <c r="C9" s="57" t="s">
        <v>712</v>
      </c>
      <c r="D9" s="37"/>
      <c r="E9" s="57" t="s">
        <v>713</v>
      </c>
      <c r="F9" s="37"/>
    </row>
    <row r="10" spans="1:8" ht="22.5" customHeight="1">
      <c r="A10" s="58" t="s">
        <v>714</v>
      </c>
      <c r="B10" s="60">
        <v>0</v>
      </c>
      <c r="C10" s="57" t="s">
        <v>715</v>
      </c>
      <c r="D10" s="37"/>
      <c r="E10" s="57" t="s">
        <v>716</v>
      </c>
      <c r="F10" s="37"/>
    </row>
    <row r="11" spans="1:8" ht="22.5" customHeight="1">
      <c r="A11" s="61" t="s">
        <v>717</v>
      </c>
      <c r="B11" s="37">
        <v>0</v>
      </c>
      <c r="C11" s="62" t="s">
        <v>718</v>
      </c>
      <c r="D11" s="37"/>
      <c r="E11" s="57" t="s">
        <v>719</v>
      </c>
      <c r="F11" s="37"/>
    </row>
    <row r="12" spans="1:8" ht="22.5" customHeight="1">
      <c r="A12" s="61" t="s">
        <v>720</v>
      </c>
      <c r="B12" s="79">
        <v>0</v>
      </c>
      <c r="C12" s="62" t="s">
        <v>721</v>
      </c>
      <c r="D12" s="37"/>
      <c r="E12" s="57" t="s">
        <v>722</v>
      </c>
      <c r="F12" s="37"/>
    </row>
    <row r="13" spans="1:8" ht="22.5" customHeight="1">
      <c r="A13" s="61" t="s">
        <v>723</v>
      </c>
      <c r="B13" s="60">
        <v>0</v>
      </c>
      <c r="C13" s="62" t="s">
        <v>724</v>
      </c>
      <c r="D13" s="37"/>
      <c r="E13" s="57" t="s">
        <v>710</v>
      </c>
      <c r="F13" s="37"/>
    </row>
    <row r="14" spans="1:8" ht="22.5" customHeight="1">
      <c r="A14" s="61" t="s">
        <v>725</v>
      </c>
      <c r="B14" s="60">
        <v>0</v>
      </c>
      <c r="C14" s="62" t="s">
        <v>726</v>
      </c>
      <c r="D14" s="37"/>
      <c r="E14" s="57" t="s">
        <v>713</v>
      </c>
      <c r="F14" s="37"/>
    </row>
    <row r="15" spans="1:8" ht="22.5" customHeight="1">
      <c r="A15" s="61" t="s">
        <v>727</v>
      </c>
      <c r="B15" s="60">
        <v>0</v>
      </c>
      <c r="C15" s="62" t="s">
        <v>728</v>
      </c>
      <c r="D15" s="37"/>
      <c r="E15" s="57" t="s">
        <v>716</v>
      </c>
      <c r="F15" s="37"/>
    </row>
    <row r="16" spans="1:8" ht="22.5" customHeight="1">
      <c r="A16" s="80" t="s">
        <v>729</v>
      </c>
      <c r="B16" s="60">
        <v>0</v>
      </c>
      <c r="C16" s="62" t="s">
        <v>730</v>
      </c>
      <c r="D16" s="37"/>
      <c r="E16" s="57" t="s">
        <v>731</v>
      </c>
      <c r="F16" s="37"/>
    </row>
    <row r="17" spans="1:8" ht="22.5" customHeight="1">
      <c r="A17" s="80" t="s">
        <v>732</v>
      </c>
      <c r="B17" s="60">
        <v>0</v>
      </c>
      <c r="C17" s="62" t="s">
        <v>733</v>
      </c>
      <c r="D17" s="37"/>
      <c r="E17" s="57" t="s">
        <v>734</v>
      </c>
      <c r="F17" s="37"/>
    </row>
    <row r="18" spans="1:8" ht="22.5" customHeight="1">
      <c r="A18" s="80" t="s">
        <v>735</v>
      </c>
      <c r="B18" s="65">
        <v>0</v>
      </c>
      <c r="C18" s="62" t="s">
        <v>736</v>
      </c>
      <c r="D18" s="37"/>
      <c r="E18" s="57" t="s">
        <v>737</v>
      </c>
      <c r="F18" s="37"/>
    </row>
    <row r="19" spans="1:8" ht="22.5" customHeight="1">
      <c r="A19" s="64"/>
      <c r="B19" s="81"/>
      <c r="C19" s="57" t="s">
        <v>738</v>
      </c>
      <c r="D19" s="37"/>
      <c r="E19" s="57" t="s">
        <v>739</v>
      </c>
      <c r="F19" s="37"/>
    </row>
    <row r="20" spans="1:8" ht="22.5" customHeight="1">
      <c r="A20" s="64"/>
      <c r="B20" s="65"/>
      <c r="C20" s="57" t="s">
        <v>740</v>
      </c>
      <c r="D20" s="37"/>
      <c r="E20" s="57" t="s">
        <v>741</v>
      </c>
      <c r="F20" s="37"/>
    </row>
    <row r="21" spans="1:8" ht="22.5" customHeight="1">
      <c r="A21" s="67"/>
      <c r="B21" s="65"/>
      <c r="C21" s="57" t="s">
        <v>742</v>
      </c>
      <c r="D21" s="37"/>
      <c r="E21" s="57" t="s">
        <v>743</v>
      </c>
      <c r="F21" s="37"/>
    </row>
    <row r="22" spans="1:8" ht="22.5" customHeight="1">
      <c r="A22" s="68"/>
      <c r="B22" s="65"/>
      <c r="C22" s="57" t="s">
        <v>744</v>
      </c>
      <c r="D22" s="37"/>
      <c r="E22" s="57" t="s">
        <v>745</v>
      </c>
      <c r="F22" s="37"/>
    </row>
    <row r="23" spans="1:8" ht="22.5" customHeight="1">
      <c r="A23" s="67"/>
      <c r="B23" s="65"/>
      <c r="C23" s="57" t="s">
        <v>746</v>
      </c>
      <c r="D23" s="37"/>
      <c r="E23" s="69" t="s">
        <v>747</v>
      </c>
      <c r="F23" s="37"/>
    </row>
    <row r="24" spans="1:8" ht="22.5" customHeight="1">
      <c r="A24" s="67"/>
      <c r="B24" s="65"/>
      <c r="C24" s="57" t="s">
        <v>748</v>
      </c>
      <c r="D24" s="37"/>
      <c r="E24" s="69" t="s">
        <v>749</v>
      </c>
      <c r="F24" s="37"/>
    </row>
    <row r="25" spans="1:8" ht="22.5" customHeight="1">
      <c r="A25" s="67"/>
      <c r="B25" s="65"/>
      <c r="C25" s="57" t="s">
        <v>750</v>
      </c>
      <c r="D25" s="37"/>
      <c r="E25" s="69" t="s">
        <v>751</v>
      </c>
      <c r="F25" s="37"/>
      <c r="G25" s="38"/>
    </row>
    <row r="26" spans="1:8" ht="22.5" customHeight="1">
      <c r="A26" s="67"/>
      <c r="B26" s="65"/>
      <c r="C26" s="57" t="s">
        <v>752</v>
      </c>
      <c r="D26" s="37"/>
      <c r="E26" s="69" t="s">
        <v>735</v>
      </c>
      <c r="F26" s="37"/>
      <c r="G26" s="38"/>
      <c r="H26" s="38"/>
    </row>
    <row r="27" spans="1:8" ht="22.5" customHeight="1">
      <c r="A27" s="68"/>
      <c r="B27" s="66"/>
      <c r="C27" s="57" t="s">
        <v>753</v>
      </c>
      <c r="D27" s="37"/>
      <c r="E27" s="57" t="s">
        <v>754</v>
      </c>
      <c r="F27" s="37"/>
      <c r="G27" s="38"/>
      <c r="H27" s="38"/>
    </row>
    <row r="28" spans="1:8" ht="22.5" customHeight="1">
      <c r="A28" s="67"/>
      <c r="B28" s="65"/>
      <c r="C28" s="57" t="s">
        <v>755</v>
      </c>
      <c r="D28" s="37"/>
      <c r="E28" s="57" t="s">
        <v>756</v>
      </c>
      <c r="F28" s="37"/>
      <c r="G28" s="38"/>
      <c r="H28" s="38"/>
    </row>
    <row r="29" spans="1:8" ht="22.5" customHeight="1">
      <c r="A29" s="68"/>
      <c r="B29" s="66"/>
      <c r="C29" s="57" t="s">
        <v>757</v>
      </c>
      <c r="D29" s="37"/>
      <c r="E29" s="57" t="s">
        <v>758</v>
      </c>
      <c r="F29" s="37"/>
      <c r="G29" s="38"/>
      <c r="H29" s="38"/>
    </row>
    <row r="30" spans="1:8" ht="22.5" customHeight="1">
      <c r="A30" s="68"/>
      <c r="B30" s="65"/>
      <c r="C30" s="57" t="s">
        <v>759</v>
      </c>
      <c r="D30" s="37"/>
      <c r="E30" s="57" t="s">
        <v>760</v>
      </c>
      <c r="F30" s="37"/>
      <c r="G30" s="38"/>
    </row>
    <row r="31" spans="1:8" ht="22.5" customHeight="1">
      <c r="A31" s="68"/>
      <c r="B31" s="65"/>
      <c r="C31" s="57" t="s">
        <v>761</v>
      </c>
      <c r="D31" s="37"/>
      <c r="E31" s="57" t="s">
        <v>762</v>
      </c>
      <c r="F31" s="37"/>
      <c r="G31" s="38"/>
    </row>
    <row r="32" spans="1:8" ht="22.5" customHeight="1">
      <c r="A32" s="68"/>
      <c r="B32" s="65"/>
      <c r="C32" s="57" t="s">
        <v>763</v>
      </c>
      <c r="D32" s="37"/>
      <c r="E32" s="57" t="s">
        <v>764</v>
      </c>
      <c r="F32" s="37"/>
      <c r="G32" s="38"/>
    </row>
    <row r="33" spans="1:8" ht="22.5" customHeight="1">
      <c r="A33" s="68"/>
      <c r="B33" s="65"/>
      <c r="C33" s="57" t="s">
        <v>765</v>
      </c>
      <c r="D33" s="37"/>
      <c r="E33" s="57" t="s">
        <v>766</v>
      </c>
      <c r="F33" s="37"/>
      <c r="G33" s="38"/>
      <c r="H33" s="38"/>
    </row>
    <row r="34" spans="1:8" ht="22.5" customHeight="1">
      <c r="A34" s="67"/>
      <c r="B34" s="65"/>
      <c r="C34" s="57" t="s">
        <v>767</v>
      </c>
      <c r="D34" s="37"/>
      <c r="E34" s="57" t="s">
        <v>768</v>
      </c>
      <c r="F34" s="37"/>
      <c r="G34" s="38"/>
    </row>
    <row r="35" spans="1:8" ht="22.5" customHeight="1">
      <c r="A35" s="68"/>
      <c r="B35" s="65"/>
      <c r="C35" s="56" t="s">
        <v>735</v>
      </c>
      <c r="D35" s="37"/>
      <c r="E35" s="57" t="s">
        <v>769</v>
      </c>
      <c r="F35" s="37"/>
    </row>
    <row r="36" spans="1:8" ht="22.5" customHeight="1">
      <c r="A36" s="68"/>
      <c r="B36" s="65"/>
      <c r="C36" s="57"/>
      <c r="D36" s="70"/>
      <c r="E36" s="57" t="s">
        <v>770</v>
      </c>
      <c r="F36" s="37"/>
    </row>
    <row r="37" spans="1:8" ht="26.25" customHeight="1">
      <c r="A37" s="68"/>
      <c r="B37" s="65"/>
      <c r="C37" s="57"/>
      <c r="D37" s="70"/>
      <c r="E37" s="57"/>
      <c r="F37" s="70"/>
    </row>
    <row r="38" spans="1:8" ht="22.5" customHeight="1">
      <c r="A38" s="55" t="s">
        <v>771</v>
      </c>
      <c r="B38" s="66">
        <f>SUM(B6,B18)</f>
        <v>0</v>
      </c>
      <c r="C38" s="55" t="s">
        <v>772</v>
      </c>
      <c r="D38" s="82">
        <f>SUM(D6,D35)</f>
        <v>0</v>
      </c>
      <c r="E38" s="55" t="s">
        <v>772</v>
      </c>
      <c r="F38" s="70">
        <f>SUM(F6,F26)</f>
        <v>0</v>
      </c>
    </row>
    <row r="39" spans="1:8" ht="22.5" customHeight="1">
      <c r="A39" s="59" t="s">
        <v>773</v>
      </c>
      <c r="B39" s="65">
        <v>0</v>
      </c>
      <c r="C39" s="64" t="s">
        <v>774</v>
      </c>
      <c r="D39" s="70">
        <f>SUM(B45)-SUM(D38)-SUM(D40)</f>
        <v>0</v>
      </c>
      <c r="E39" s="64" t="s">
        <v>774</v>
      </c>
      <c r="F39" s="70">
        <f>D39</f>
        <v>0</v>
      </c>
    </row>
    <row r="40" spans="1:8" ht="22.5" customHeight="1">
      <c r="A40" s="59" t="s">
        <v>775</v>
      </c>
      <c r="B40" s="65">
        <v>0</v>
      </c>
      <c r="C40" s="56" t="s">
        <v>776</v>
      </c>
      <c r="D40" s="37">
        <v>0</v>
      </c>
      <c r="E40" s="56" t="s">
        <v>776</v>
      </c>
      <c r="F40" s="37">
        <v>0</v>
      </c>
    </row>
    <row r="41" spans="1:8" ht="22.5" customHeight="1">
      <c r="A41" s="59" t="s">
        <v>777</v>
      </c>
      <c r="B41" s="83">
        <v>0</v>
      </c>
      <c r="C41" s="71"/>
      <c r="D41" s="70"/>
      <c r="E41" s="68"/>
      <c r="F41" s="70"/>
    </row>
    <row r="42" spans="1:8" ht="22.5" customHeight="1">
      <c r="A42" s="59" t="s">
        <v>778</v>
      </c>
      <c r="B42" s="65">
        <v>0</v>
      </c>
      <c r="C42" s="71"/>
      <c r="D42" s="70"/>
      <c r="E42" s="67"/>
      <c r="F42" s="70"/>
    </row>
    <row r="43" spans="1:8" ht="22.5" customHeight="1">
      <c r="A43" s="59" t="s">
        <v>779</v>
      </c>
      <c r="B43" s="65">
        <v>0</v>
      </c>
      <c r="C43" s="71"/>
      <c r="D43" s="72"/>
      <c r="E43" s="68"/>
      <c r="F43" s="70"/>
    </row>
    <row r="44" spans="1:8" ht="21" customHeight="1">
      <c r="A44" s="68"/>
      <c r="B44" s="65"/>
      <c r="C44" s="67"/>
      <c r="D44" s="72"/>
      <c r="E44" s="67"/>
      <c r="F44" s="72"/>
    </row>
    <row r="45" spans="1:8" ht="22.5" customHeight="1">
      <c r="A45" s="30" t="s">
        <v>780</v>
      </c>
      <c r="B45" s="66">
        <f>SUM(B38,B39,B40)</f>
        <v>0</v>
      </c>
      <c r="C45" s="73" t="s">
        <v>781</v>
      </c>
      <c r="D45" s="72">
        <f>SUM(D38,D39,D40)</f>
        <v>0</v>
      </c>
      <c r="E45" s="30" t="s">
        <v>781</v>
      </c>
      <c r="F45" s="37">
        <f>SUM(F38,F39,F40)</f>
        <v>0</v>
      </c>
    </row>
  </sheetData>
  <mergeCells count="4">
    <mergeCell ref="A2:F2"/>
    <mergeCell ref="A3:B3"/>
    <mergeCell ref="A4:B4"/>
    <mergeCell ref="C4:F4"/>
  </mergeCells>
  <phoneticPr fontId="21" type="noConversion"/>
  <printOptions horizontalCentered="1"/>
  <pageMargins left="0.55000000000000004" right="0.15625" top="0.39305555555555599" bottom="0.21249999999999999" header="0" footer="0"/>
  <pageSetup paperSize="9" scale="67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2"/>
  <sheetViews>
    <sheetView showGridLines="0" showZeros="0" workbookViewId="0">
      <selection activeCell="J13" sqref="J13"/>
    </sheetView>
  </sheetViews>
  <sheetFormatPr defaultColWidth="6.875" defaultRowHeight="12.75" customHeight="1"/>
  <cols>
    <col min="1" max="1" width="10.25" style="27" customWidth="1"/>
    <col min="2" max="2" width="22.875" style="27" customWidth="1"/>
    <col min="3" max="16" width="13.25" style="27" customWidth="1"/>
    <col min="17" max="16384" width="6.875" style="27"/>
  </cols>
  <sheetData>
    <row r="1" spans="1:16" ht="18.95" customHeight="1">
      <c r="A1" s="47" t="s">
        <v>782</v>
      </c>
      <c r="B1" s="38"/>
      <c r="C1" s="38"/>
    </row>
    <row r="2" spans="1:16" ht="35.25" customHeight="1">
      <c r="A2" s="294" t="s">
        <v>783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</row>
    <row r="3" spans="1:16" s="49" customFormat="1" ht="21.75" customHeight="1">
      <c r="P3" s="75" t="s">
        <v>207</v>
      </c>
    </row>
    <row r="4" spans="1:16" ht="24" customHeight="1">
      <c r="A4" s="298" t="s">
        <v>784</v>
      </c>
      <c r="B4" s="298" t="s">
        <v>785</v>
      </c>
      <c r="C4" s="298" t="s">
        <v>786</v>
      </c>
      <c r="D4" s="298" t="s">
        <v>787</v>
      </c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58"/>
      <c r="P4" s="297" t="s">
        <v>788</v>
      </c>
    </row>
    <row r="5" spans="1:16" ht="24" customHeight="1">
      <c r="A5" s="298"/>
      <c r="B5" s="298"/>
      <c r="C5" s="298"/>
      <c r="D5" s="297" t="s">
        <v>682</v>
      </c>
      <c r="E5" s="297" t="s">
        <v>789</v>
      </c>
      <c r="F5" s="297"/>
      <c r="G5" s="297" t="s">
        <v>790</v>
      </c>
      <c r="H5" s="297" t="s">
        <v>397</v>
      </c>
      <c r="I5" s="297" t="s">
        <v>791</v>
      </c>
      <c r="J5" s="297" t="s">
        <v>792</v>
      </c>
      <c r="K5" s="297" t="s">
        <v>793</v>
      </c>
      <c r="L5" s="297" t="s">
        <v>773</v>
      </c>
      <c r="M5" s="297" t="s">
        <v>777</v>
      </c>
      <c r="N5" s="297" t="s">
        <v>775</v>
      </c>
      <c r="O5" s="297" t="s">
        <v>233</v>
      </c>
      <c r="P5" s="297"/>
    </row>
    <row r="6" spans="1:16" ht="24" customHeight="1">
      <c r="A6" s="298"/>
      <c r="B6" s="298"/>
      <c r="C6" s="298"/>
      <c r="D6" s="297"/>
      <c r="E6" s="74" t="s">
        <v>794</v>
      </c>
      <c r="F6" s="74" t="s">
        <v>795</v>
      </c>
      <c r="G6" s="297"/>
      <c r="H6" s="297"/>
      <c r="I6" s="297"/>
      <c r="J6" s="297"/>
      <c r="K6" s="297"/>
      <c r="L6" s="297"/>
      <c r="M6" s="297"/>
      <c r="N6" s="297"/>
      <c r="O6" s="297"/>
      <c r="P6" s="297"/>
    </row>
    <row r="7" spans="1:16" ht="21" customHeight="1">
      <c r="A7" s="32" t="s">
        <v>796</v>
      </c>
      <c r="B7" s="32" t="s">
        <v>796</v>
      </c>
      <c r="C7" s="32">
        <v>1</v>
      </c>
      <c r="D7" s="32">
        <v>2</v>
      </c>
      <c r="E7" s="32">
        <v>3</v>
      </c>
      <c r="F7" s="32">
        <v>4</v>
      </c>
      <c r="G7" s="32">
        <v>5</v>
      </c>
      <c r="H7" s="32">
        <v>6</v>
      </c>
      <c r="I7" s="32">
        <v>7</v>
      </c>
      <c r="J7" s="32">
        <v>8</v>
      </c>
      <c r="K7" s="32">
        <v>9</v>
      </c>
      <c r="L7" s="32">
        <v>10</v>
      </c>
      <c r="M7" s="32">
        <v>11</v>
      </c>
      <c r="N7" s="32">
        <v>12</v>
      </c>
      <c r="O7" s="32">
        <v>13</v>
      </c>
      <c r="P7" s="32">
        <v>14</v>
      </c>
    </row>
    <row r="8" spans="1:16" ht="21" customHeight="1">
      <c r="A8" s="44"/>
      <c r="B8" s="44"/>
      <c r="C8" s="37"/>
      <c r="D8" s="37"/>
      <c r="E8" s="65"/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37">
        <v>0</v>
      </c>
    </row>
    <row r="9" spans="1:16" ht="21" customHeight="1">
      <c r="A9" s="44"/>
      <c r="B9" s="34"/>
      <c r="C9" s="37"/>
      <c r="D9" s="37"/>
      <c r="E9" s="65"/>
      <c r="F9" s="65">
        <v>0</v>
      </c>
      <c r="G9" s="65">
        <v>0</v>
      </c>
      <c r="H9" s="65">
        <v>0</v>
      </c>
      <c r="I9" s="65">
        <v>0</v>
      </c>
      <c r="J9" s="65">
        <v>0</v>
      </c>
      <c r="K9" s="65">
        <v>0</v>
      </c>
      <c r="L9" s="65">
        <v>0</v>
      </c>
      <c r="M9" s="65">
        <v>0</v>
      </c>
      <c r="N9" s="65">
        <v>0</v>
      </c>
      <c r="O9" s="65">
        <v>0</v>
      </c>
      <c r="P9" s="37">
        <v>0</v>
      </c>
    </row>
    <row r="10" spans="1:16" ht="21" customHeight="1">
      <c r="A10" s="44"/>
      <c r="B10" s="44"/>
      <c r="C10" s="37"/>
      <c r="D10" s="37"/>
      <c r="E10" s="65"/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65">
        <v>0</v>
      </c>
      <c r="O10" s="65">
        <v>0</v>
      </c>
      <c r="P10" s="37">
        <v>0</v>
      </c>
    </row>
    <row r="11" spans="1:16" ht="21" customHeight="1">
      <c r="A11" s="44"/>
      <c r="B11" s="44"/>
      <c r="C11" s="37"/>
      <c r="D11" s="37"/>
      <c r="E11" s="65"/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5">
        <v>0</v>
      </c>
      <c r="M11" s="65">
        <v>0</v>
      </c>
      <c r="N11" s="65">
        <v>0</v>
      </c>
      <c r="O11" s="65">
        <v>0</v>
      </c>
      <c r="P11" s="37">
        <v>0</v>
      </c>
    </row>
    <row r="12" spans="1:16" ht="21" customHeight="1">
      <c r="A12" s="44"/>
      <c r="B12" s="44"/>
      <c r="C12" s="37"/>
      <c r="D12" s="37"/>
      <c r="E12" s="65"/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v>0</v>
      </c>
      <c r="N12" s="65">
        <v>0</v>
      </c>
      <c r="O12" s="65">
        <v>0</v>
      </c>
      <c r="P12" s="37">
        <v>0</v>
      </c>
    </row>
    <row r="13" spans="1:16" ht="21" customHeight="1">
      <c r="A13" s="44"/>
      <c r="B13" s="44"/>
      <c r="C13" s="37"/>
      <c r="D13" s="37"/>
      <c r="E13" s="65"/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37">
        <v>0</v>
      </c>
    </row>
    <row r="14" spans="1:16" ht="21" customHeight="1">
      <c r="A14" s="44"/>
      <c r="B14" s="44"/>
      <c r="C14" s="37"/>
      <c r="D14" s="37"/>
      <c r="E14" s="65"/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37">
        <v>0</v>
      </c>
    </row>
    <row r="15" spans="1:16" ht="21" customHeight="1">
      <c r="A15" s="44"/>
      <c r="B15" s="44"/>
      <c r="C15" s="37"/>
      <c r="D15" s="37"/>
      <c r="E15" s="65"/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37">
        <v>0</v>
      </c>
    </row>
    <row r="16" spans="1:16" ht="21" customHeight="1">
      <c r="A16" s="44"/>
      <c r="B16" s="44"/>
      <c r="C16" s="37"/>
      <c r="D16" s="37"/>
      <c r="E16" s="65"/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37">
        <v>0</v>
      </c>
    </row>
    <row r="17" spans="1:16" ht="21" customHeight="1">
      <c r="A17" s="44"/>
      <c r="B17" s="44"/>
      <c r="C17" s="37"/>
      <c r="D17" s="37"/>
      <c r="E17" s="65"/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37">
        <v>0</v>
      </c>
    </row>
    <row r="18" spans="1:16" ht="21" customHeight="1">
      <c r="A18" s="44"/>
      <c r="B18" s="44"/>
      <c r="C18" s="37"/>
      <c r="D18" s="37"/>
      <c r="E18" s="65"/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37">
        <v>0</v>
      </c>
    </row>
    <row r="19" spans="1:16" ht="21" customHeight="1">
      <c r="A19" s="44"/>
      <c r="B19" s="44"/>
      <c r="C19" s="37"/>
      <c r="D19" s="37"/>
      <c r="E19" s="65"/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37">
        <v>0</v>
      </c>
    </row>
    <row r="20" spans="1:16" ht="12.75" customHeight="1">
      <c r="M20" s="38"/>
      <c r="O20" s="38"/>
    </row>
    <row r="21" spans="1:16" ht="12.75" customHeight="1">
      <c r="M21" s="38"/>
      <c r="N21" s="38"/>
      <c r="O21" s="38"/>
    </row>
    <row r="22" spans="1:16" ht="12.75" customHeight="1">
      <c r="N22" s="38"/>
      <c r="O22" s="38"/>
    </row>
  </sheetData>
  <mergeCells count="17">
    <mergeCell ref="P4:P6"/>
    <mergeCell ref="A2:P2"/>
    <mergeCell ref="D4:N4"/>
    <mergeCell ref="E5:F5"/>
    <mergeCell ref="A4:A6"/>
    <mergeCell ref="B4:B6"/>
    <mergeCell ref="C4:C6"/>
    <mergeCell ref="D5:D6"/>
    <mergeCell ref="O5:O6"/>
    <mergeCell ref="M5:M6"/>
    <mergeCell ref="N5:N6"/>
    <mergeCell ref="K5:K6"/>
    <mergeCell ref="I5:I6"/>
    <mergeCell ref="J5:J6"/>
    <mergeCell ref="G5:G6"/>
    <mergeCell ref="H5:H6"/>
    <mergeCell ref="L5:L6"/>
  </mergeCells>
  <phoneticPr fontId="21" type="noConversion"/>
  <printOptions horizontalCentered="1"/>
  <pageMargins left="0.196527777777778" right="0.196527777777778" top="0.78680555555555598" bottom="0.39305555555555599" header="0.5" footer="0.5"/>
  <pageSetup paperSize="9" scale="67" fitToHeight="1000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showGridLines="0" showZeros="0" workbookViewId="0">
      <selection activeCell="J13" sqref="J13"/>
    </sheetView>
  </sheetViews>
  <sheetFormatPr defaultColWidth="6.875" defaultRowHeight="12.75" customHeight="1"/>
  <cols>
    <col min="1" max="1" width="10.25" style="27" customWidth="1"/>
    <col min="2" max="2" width="23.375" style="27" customWidth="1"/>
    <col min="3" max="14" width="11.75" style="27" customWidth="1"/>
    <col min="15" max="16384" width="6.875" style="27"/>
  </cols>
  <sheetData>
    <row r="1" spans="1:14" s="49" customFormat="1" ht="20.100000000000001" customHeight="1">
      <c r="A1" s="28" t="s">
        <v>797</v>
      </c>
      <c r="B1" s="47"/>
      <c r="C1" s="47"/>
    </row>
    <row r="2" spans="1:14" ht="35.25" customHeight="1">
      <c r="A2" s="294" t="s">
        <v>798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</row>
    <row r="3" spans="1:14" ht="21.75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9" t="s">
        <v>207</v>
      </c>
    </row>
    <row r="4" spans="1:14" ht="17.100000000000001" customHeight="1">
      <c r="A4" s="298" t="s">
        <v>784</v>
      </c>
      <c r="B4" s="298" t="s">
        <v>785</v>
      </c>
      <c r="C4" s="298" t="s">
        <v>786</v>
      </c>
      <c r="D4" s="298" t="s">
        <v>787</v>
      </c>
      <c r="E4" s="298"/>
      <c r="F4" s="298"/>
      <c r="G4" s="298"/>
      <c r="H4" s="298"/>
      <c r="I4" s="298"/>
      <c r="J4" s="298"/>
      <c r="K4" s="298"/>
      <c r="L4" s="298"/>
      <c r="M4" s="298"/>
      <c r="N4" s="297" t="s">
        <v>788</v>
      </c>
    </row>
    <row r="5" spans="1:14" ht="17.100000000000001" customHeight="1">
      <c r="A5" s="298"/>
      <c r="B5" s="298"/>
      <c r="C5" s="298"/>
      <c r="D5" s="297" t="s">
        <v>682</v>
      </c>
      <c r="E5" s="297" t="s">
        <v>799</v>
      </c>
      <c r="F5" s="297"/>
      <c r="G5" s="297" t="s">
        <v>790</v>
      </c>
      <c r="H5" s="297" t="s">
        <v>791</v>
      </c>
      <c r="I5" s="297" t="s">
        <v>792</v>
      </c>
      <c r="J5" s="297" t="s">
        <v>793</v>
      </c>
      <c r="K5" s="297" t="s">
        <v>775</v>
      </c>
      <c r="L5" s="297" t="s">
        <v>233</v>
      </c>
      <c r="M5" s="297" t="s">
        <v>777</v>
      </c>
      <c r="N5" s="297"/>
    </row>
    <row r="6" spans="1:14" ht="41.1" customHeight="1">
      <c r="A6" s="298"/>
      <c r="B6" s="298"/>
      <c r="C6" s="298"/>
      <c r="D6" s="297"/>
      <c r="E6" s="74" t="s">
        <v>794</v>
      </c>
      <c r="F6" s="74" t="s">
        <v>800</v>
      </c>
      <c r="G6" s="297"/>
      <c r="H6" s="297"/>
      <c r="I6" s="297"/>
      <c r="J6" s="297"/>
      <c r="K6" s="297"/>
      <c r="L6" s="297"/>
      <c r="M6" s="297"/>
      <c r="N6" s="297"/>
    </row>
    <row r="7" spans="1:14" ht="17.100000000000001" customHeight="1">
      <c r="A7" s="32" t="s">
        <v>796</v>
      </c>
      <c r="B7" s="32" t="s">
        <v>796</v>
      </c>
      <c r="C7" s="32">
        <v>1</v>
      </c>
      <c r="D7" s="32">
        <v>2</v>
      </c>
      <c r="E7" s="32">
        <v>3</v>
      </c>
      <c r="F7" s="32">
        <v>4</v>
      </c>
      <c r="G7" s="32">
        <v>5</v>
      </c>
      <c r="H7" s="32">
        <v>6</v>
      </c>
      <c r="I7" s="32">
        <v>7</v>
      </c>
      <c r="J7" s="32">
        <v>8</v>
      </c>
      <c r="K7" s="32">
        <v>9</v>
      </c>
      <c r="L7" s="32">
        <v>10</v>
      </c>
      <c r="M7" s="32">
        <v>11</v>
      </c>
      <c r="N7" s="32">
        <v>12</v>
      </c>
    </row>
    <row r="8" spans="1:14" ht="17.100000000000001" customHeight="1">
      <c r="A8" s="46"/>
      <c r="B8" s="35" t="s">
        <v>682</v>
      </c>
      <c r="C8" s="36"/>
      <c r="D8" s="36"/>
      <c r="E8" s="36"/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</row>
    <row r="9" spans="1:14" ht="17.100000000000001" customHeight="1">
      <c r="A9" s="34"/>
      <c r="B9" s="34"/>
      <c r="C9" s="37"/>
      <c r="D9" s="37"/>
      <c r="E9" s="37"/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</row>
    <row r="10" spans="1:14" ht="17.100000000000001" customHeight="1">
      <c r="A10" s="34"/>
      <c r="B10" s="34"/>
      <c r="C10" s="37"/>
      <c r="D10" s="37"/>
      <c r="E10" s="37"/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</row>
    <row r="11" spans="1:14" ht="17.100000000000001" customHeight="1">
      <c r="A11" s="34"/>
      <c r="B11" s="34"/>
      <c r="C11" s="37"/>
      <c r="D11" s="37"/>
      <c r="E11" s="37"/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</row>
    <row r="12" spans="1:14" ht="17.100000000000001" customHeight="1">
      <c r="A12" s="34"/>
      <c r="B12" s="34"/>
      <c r="C12" s="37"/>
      <c r="D12" s="37"/>
      <c r="E12" s="37"/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</row>
    <row r="13" spans="1:14" ht="17.100000000000001" customHeight="1">
      <c r="A13" s="34"/>
      <c r="B13" s="34"/>
      <c r="C13" s="37"/>
      <c r="D13" s="37"/>
      <c r="E13" s="37"/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</row>
    <row r="14" spans="1:14" ht="17.100000000000001" customHeight="1">
      <c r="A14" s="34"/>
      <c r="B14" s="34"/>
      <c r="C14" s="37"/>
      <c r="D14" s="37"/>
      <c r="E14" s="37"/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</row>
    <row r="15" spans="1:14" ht="17.100000000000001" customHeight="1">
      <c r="A15" s="34"/>
      <c r="B15" s="34"/>
      <c r="C15" s="37"/>
      <c r="D15" s="37"/>
      <c r="E15" s="37"/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</row>
    <row r="16" spans="1:14" ht="17.100000000000001" customHeight="1">
      <c r="A16" s="34"/>
      <c r="B16" s="34"/>
      <c r="C16" s="37"/>
      <c r="D16" s="37"/>
      <c r="E16" s="37"/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</row>
    <row r="17" spans="1:14" ht="17.100000000000001" customHeight="1">
      <c r="A17" s="34"/>
      <c r="B17" s="34"/>
      <c r="C17" s="37"/>
      <c r="D17" s="37"/>
      <c r="E17" s="37"/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</row>
    <row r="18" spans="1:14" ht="17.100000000000001" customHeight="1">
      <c r="A18" s="34"/>
      <c r="B18" s="34"/>
      <c r="C18" s="37"/>
      <c r="D18" s="37"/>
      <c r="E18" s="37"/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</row>
    <row r="19" spans="1:14" ht="17.100000000000001" customHeight="1">
      <c r="A19" s="34"/>
      <c r="B19" s="34"/>
      <c r="C19" s="37"/>
      <c r="D19" s="37"/>
      <c r="E19" s="37"/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</row>
    <row r="20" spans="1:14" ht="17.100000000000001" customHeight="1"/>
  </sheetData>
  <mergeCells count="15">
    <mergeCell ref="N4:N6"/>
    <mergeCell ref="J5:J6"/>
    <mergeCell ref="K5:K6"/>
    <mergeCell ref="L5:L6"/>
    <mergeCell ref="M5:M6"/>
    <mergeCell ref="I5:I6"/>
    <mergeCell ref="C4:C6"/>
    <mergeCell ref="D5:D6"/>
    <mergeCell ref="G5:G6"/>
    <mergeCell ref="H5:H6"/>
    <mergeCell ref="A2:N2"/>
    <mergeCell ref="D4:M4"/>
    <mergeCell ref="E5:F5"/>
    <mergeCell ref="A4:A6"/>
    <mergeCell ref="B4:B6"/>
  </mergeCells>
  <phoneticPr fontId="21" type="noConversion"/>
  <printOptions horizontalCentered="1"/>
  <pageMargins left="0.196527777777778" right="0.196527777777778" top="0.59027777777777801" bottom="0.39305555555555599" header="0.5" footer="0.5"/>
  <pageSetup paperSize="9" scale="84" fitToHeight="1000" orientation="landscape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1"/>
  <sheetViews>
    <sheetView showGridLines="0" showZeros="0" workbookViewId="0">
      <selection activeCell="J13" sqref="J13"/>
    </sheetView>
  </sheetViews>
  <sheetFormatPr defaultColWidth="6.875" defaultRowHeight="12.75" customHeight="1"/>
  <cols>
    <col min="1" max="1" width="32.5" style="27" customWidth="1"/>
    <col min="2" max="2" width="14.75" style="27" customWidth="1"/>
    <col min="3" max="3" width="27.375" style="27" customWidth="1"/>
    <col min="4" max="4" width="14.75" style="27" customWidth="1"/>
    <col min="5" max="5" width="27.375" style="27" customWidth="1"/>
    <col min="6" max="6" width="14.75" style="27" customWidth="1"/>
    <col min="7" max="16384" width="6.875" style="27"/>
  </cols>
  <sheetData>
    <row r="1" spans="1:8" ht="22.5" customHeight="1">
      <c r="A1" s="50" t="s">
        <v>801</v>
      </c>
      <c r="B1" s="51"/>
      <c r="C1" s="51"/>
      <c r="D1" s="51"/>
      <c r="E1" s="51"/>
      <c r="F1" s="52"/>
    </row>
    <row r="2" spans="1:8" ht="22.5" customHeight="1">
      <c r="A2" s="299" t="s">
        <v>802</v>
      </c>
      <c r="B2" s="299"/>
      <c r="C2" s="299"/>
      <c r="D2" s="299"/>
      <c r="E2" s="299"/>
      <c r="F2" s="299"/>
    </row>
    <row r="3" spans="1:8" ht="22.5" customHeight="1">
      <c r="A3" s="300"/>
      <c r="B3" s="300"/>
      <c r="C3" s="53"/>
      <c r="D3" s="53"/>
      <c r="E3" s="54"/>
      <c r="F3" s="54" t="s">
        <v>207</v>
      </c>
    </row>
    <row r="4" spans="1:8" ht="22.5" customHeight="1">
      <c r="A4" s="296" t="s">
        <v>700</v>
      </c>
      <c r="B4" s="296"/>
      <c r="C4" s="296" t="s">
        <v>701</v>
      </c>
      <c r="D4" s="296"/>
      <c r="E4" s="296"/>
      <c r="F4" s="296"/>
    </row>
    <row r="5" spans="1:8" ht="22.5" customHeight="1">
      <c r="A5" s="30" t="s">
        <v>681</v>
      </c>
      <c r="B5" s="30" t="s">
        <v>263</v>
      </c>
      <c r="C5" s="30" t="s">
        <v>702</v>
      </c>
      <c r="D5" s="55" t="s">
        <v>263</v>
      </c>
      <c r="E5" s="30" t="s">
        <v>703</v>
      </c>
      <c r="F5" s="30" t="s">
        <v>263</v>
      </c>
    </row>
    <row r="6" spans="1:8" ht="22.5" customHeight="1">
      <c r="A6" s="56" t="s">
        <v>803</v>
      </c>
      <c r="B6" s="37"/>
      <c r="C6" s="56" t="s">
        <v>803</v>
      </c>
      <c r="D6" s="37">
        <f>SUM(D7:D34)</f>
        <v>0</v>
      </c>
      <c r="E6" s="57" t="s">
        <v>803</v>
      </c>
      <c r="F6" s="37">
        <f>SUM(F7,F12,F23,F24,F25)</f>
        <v>0</v>
      </c>
    </row>
    <row r="7" spans="1:8" ht="22.5" customHeight="1">
      <c r="A7" s="58" t="s">
        <v>804</v>
      </c>
      <c r="B7" s="37"/>
      <c r="C7" s="57" t="s">
        <v>706</v>
      </c>
      <c r="D7" s="37"/>
      <c r="E7" s="57" t="s">
        <v>707</v>
      </c>
      <c r="F7" s="37"/>
    </row>
    <row r="8" spans="1:8" ht="22.5" customHeight="1">
      <c r="A8" s="59" t="s">
        <v>805</v>
      </c>
      <c r="B8" s="37">
        <v>0</v>
      </c>
      <c r="C8" s="57" t="s">
        <v>709</v>
      </c>
      <c r="D8" s="37"/>
      <c r="E8" s="57" t="s">
        <v>710</v>
      </c>
      <c r="F8" s="37"/>
      <c r="H8" s="38"/>
    </row>
    <row r="9" spans="1:8" ht="22.5" customHeight="1">
      <c r="A9" s="58" t="s">
        <v>806</v>
      </c>
      <c r="B9" s="60">
        <v>0</v>
      </c>
      <c r="C9" s="57" t="s">
        <v>712</v>
      </c>
      <c r="D9" s="37"/>
      <c r="E9" s="57" t="s">
        <v>713</v>
      </c>
      <c r="F9" s="37"/>
    </row>
    <row r="10" spans="1:8" ht="22.5" customHeight="1">
      <c r="A10" s="61" t="s">
        <v>807</v>
      </c>
      <c r="B10" s="37">
        <v>0</v>
      </c>
      <c r="C10" s="62" t="s">
        <v>715</v>
      </c>
      <c r="D10" s="37"/>
      <c r="E10" s="57" t="s">
        <v>716</v>
      </c>
      <c r="F10" s="37"/>
    </row>
    <row r="11" spans="1:8" ht="22.5" customHeight="1">
      <c r="A11" s="58"/>
      <c r="B11" s="63"/>
      <c r="C11" s="57" t="s">
        <v>718</v>
      </c>
      <c r="D11" s="37"/>
      <c r="E11" s="57" t="s">
        <v>719</v>
      </c>
      <c r="F11" s="37"/>
    </row>
    <row r="12" spans="1:8" ht="22.5" customHeight="1">
      <c r="A12" s="58"/>
      <c r="B12" s="37"/>
      <c r="C12" s="57" t="s">
        <v>721</v>
      </c>
      <c r="D12" s="37"/>
      <c r="E12" s="57" t="s">
        <v>722</v>
      </c>
      <c r="F12" s="37"/>
    </row>
    <row r="13" spans="1:8" ht="22.5" customHeight="1">
      <c r="A13" s="58"/>
      <c r="B13" s="37"/>
      <c r="C13" s="57" t="s">
        <v>724</v>
      </c>
      <c r="D13" s="37"/>
      <c r="E13" s="57" t="s">
        <v>710</v>
      </c>
      <c r="F13" s="37"/>
    </row>
    <row r="14" spans="1:8" ht="22.5" customHeight="1">
      <c r="A14" s="58"/>
      <c r="B14" s="37"/>
      <c r="C14" s="57" t="s">
        <v>726</v>
      </c>
      <c r="D14" s="37"/>
      <c r="E14" s="57" t="s">
        <v>713</v>
      </c>
      <c r="F14" s="37"/>
    </row>
    <row r="15" spans="1:8" ht="22.5" customHeight="1">
      <c r="A15" s="64"/>
      <c r="B15" s="37"/>
      <c r="C15" s="57" t="s">
        <v>728</v>
      </c>
      <c r="D15" s="37"/>
      <c r="E15" s="57" t="s">
        <v>716</v>
      </c>
      <c r="F15" s="37">
        <v>0</v>
      </c>
    </row>
    <row r="16" spans="1:8" ht="22.5" customHeight="1">
      <c r="A16" s="64"/>
      <c r="B16" s="37"/>
      <c r="C16" s="57" t="s">
        <v>730</v>
      </c>
      <c r="D16" s="37"/>
      <c r="E16" s="57" t="s">
        <v>731</v>
      </c>
      <c r="F16" s="37">
        <v>0</v>
      </c>
    </row>
    <row r="17" spans="1:8" ht="22.5" customHeight="1">
      <c r="A17" s="64"/>
      <c r="B17" s="37"/>
      <c r="C17" s="57" t="s">
        <v>733</v>
      </c>
      <c r="D17" s="37"/>
      <c r="E17" s="57" t="s">
        <v>734</v>
      </c>
      <c r="F17" s="37">
        <v>0</v>
      </c>
    </row>
    <row r="18" spans="1:8" ht="22.5" customHeight="1">
      <c r="A18" s="64"/>
      <c r="B18" s="65"/>
      <c r="C18" s="57" t="s">
        <v>736</v>
      </c>
      <c r="D18" s="37"/>
      <c r="E18" s="57" t="s">
        <v>737</v>
      </c>
      <c r="F18" s="37">
        <v>0</v>
      </c>
    </row>
    <row r="19" spans="1:8" ht="22.5" customHeight="1">
      <c r="A19" s="64"/>
      <c r="B19" s="66"/>
      <c r="C19" s="57" t="s">
        <v>738</v>
      </c>
      <c r="D19" s="37"/>
      <c r="E19" s="57" t="s">
        <v>739</v>
      </c>
      <c r="F19" s="37">
        <v>0</v>
      </c>
    </row>
    <row r="20" spans="1:8" ht="22.5" customHeight="1">
      <c r="A20" s="64"/>
      <c r="B20" s="65"/>
      <c r="C20" s="57" t="s">
        <v>740</v>
      </c>
      <c r="D20" s="37"/>
      <c r="E20" s="57" t="s">
        <v>741</v>
      </c>
      <c r="F20" s="37">
        <v>0</v>
      </c>
    </row>
    <row r="21" spans="1:8" ht="22.5" customHeight="1">
      <c r="A21" s="67"/>
      <c r="B21" s="65"/>
      <c r="C21" s="57" t="s">
        <v>742</v>
      </c>
      <c r="D21" s="37"/>
      <c r="E21" s="57" t="s">
        <v>743</v>
      </c>
      <c r="F21" s="37"/>
    </row>
    <row r="22" spans="1:8" ht="22.5" customHeight="1">
      <c r="A22" s="68"/>
      <c r="B22" s="65"/>
      <c r="C22" s="57" t="s">
        <v>744</v>
      </c>
      <c r="D22" s="37"/>
      <c r="E22" s="57" t="s">
        <v>745</v>
      </c>
      <c r="F22" s="37">
        <v>0</v>
      </c>
    </row>
    <row r="23" spans="1:8" ht="22.5" customHeight="1">
      <c r="A23" s="67"/>
      <c r="B23" s="65"/>
      <c r="C23" s="57" t="s">
        <v>746</v>
      </c>
      <c r="D23" s="37"/>
      <c r="E23" s="69" t="s">
        <v>747</v>
      </c>
      <c r="F23" s="37">
        <v>0</v>
      </c>
    </row>
    <row r="24" spans="1:8" ht="22.5" customHeight="1">
      <c r="A24" s="67"/>
      <c r="B24" s="65"/>
      <c r="C24" s="57" t="s">
        <v>748</v>
      </c>
      <c r="D24" s="37"/>
      <c r="E24" s="69" t="s">
        <v>749</v>
      </c>
      <c r="F24" s="37">
        <v>0</v>
      </c>
    </row>
    <row r="25" spans="1:8" ht="22.5" customHeight="1">
      <c r="A25" s="67"/>
      <c r="B25" s="65"/>
      <c r="C25" s="57" t="s">
        <v>750</v>
      </c>
      <c r="D25" s="37"/>
      <c r="E25" s="69" t="s">
        <v>751</v>
      </c>
      <c r="F25" s="37">
        <v>0</v>
      </c>
      <c r="G25" s="38"/>
    </row>
    <row r="26" spans="1:8" ht="22.5" customHeight="1">
      <c r="A26" s="67"/>
      <c r="B26" s="65"/>
      <c r="C26" s="57" t="s">
        <v>752</v>
      </c>
      <c r="D26" s="37"/>
      <c r="E26" s="57"/>
      <c r="F26" s="37"/>
      <c r="G26" s="38"/>
      <c r="H26" s="38"/>
    </row>
    <row r="27" spans="1:8" ht="22.5" customHeight="1">
      <c r="A27" s="68"/>
      <c r="B27" s="66"/>
      <c r="C27" s="57" t="s">
        <v>753</v>
      </c>
      <c r="D27" s="37"/>
      <c r="E27" s="57"/>
      <c r="F27" s="37"/>
      <c r="G27" s="38"/>
      <c r="H27" s="38"/>
    </row>
    <row r="28" spans="1:8" ht="22.5" customHeight="1">
      <c r="A28" s="67"/>
      <c r="B28" s="65"/>
      <c r="C28" s="57" t="s">
        <v>755</v>
      </c>
      <c r="D28" s="37">
        <v>0</v>
      </c>
      <c r="E28" s="57"/>
      <c r="F28" s="37"/>
      <c r="G28" s="38"/>
      <c r="H28" s="38"/>
    </row>
    <row r="29" spans="1:8" ht="22.5" customHeight="1">
      <c r="A29" s="68"/>
      <c r="B29" s="66"/>
      <c r="C29" s="57" t="s">
        <v>757</v>
      </c>
      <c r="D29" s="37">
        <v>0</v>
      </c>
      <c r="E29" s="57"/>
      <c r="F29" s="37"/>
      <c r="G29" s="38"/>
      <c r="H29" s="38"/>
    </row>
    <row r="30" spans="1:8" ht="22.5" customHeight="1">
      <c r="A30" s="68"/>
      <c r="B30" s="65"/>
      <c r="C30" s="57" t="s">
        <v>759</v>
      </c>
      <c r="D30" s="37">
        <v>0</v>
      </c>
      <c r="E30" s="57"/>
      <c r="F30" s="37"/>
      <c r="G30" s="38"/>
    </row>
    <row r="31" spans="1:8" ht="22.5" customHeight="1">
      <c r="A31" s="68"/>
      <c r="B31" s="65"/>
      <c r="C31" s="57" t="s">
        <v>761</v>
      </c>
      <c r="D31" s="37">
        <v>0</v>
      </c>
      <c r="E31" s="57"/>
      <c r="F31" s="37"/>
    </row>
    <row r="32" spans="1:8" ht="22.5" customHeight="1">
      <c r="A32" s="68"/>
      <c r="B32" s="65"/>
      <c r="C32" s="57" t="s">
        <v>763</v>
      </c>
      <c r="D32" s="37">
        <v>0</v>
      </c>
      <c r="E32" s="57"/>
      <c r="F32" s="37"/>
    </row>
    <row r="33" spans="1:8" ht="22.5" customHeight="1">
      <c r="A33" s="68"/>
      <c r="B33" s="65"/>
      <c r="C33" s="57" t="s">
        <v>765</v>
      </c>
      <c r="D33" s="37">
        <v>0</v>
      </c>
      <c r="E33" s="57"/>
      <c r="F33" s="37"/>
      <c r="G33" s="38"/>
      <c r="H33" s="38"/>
    </row>
    <row r="34" spans="1:8" ht="22.5" customHeight="1">
      <c r="A34" s="67"/>
      <c r="B34" s="65"/>
      <c r="C34" s="57" t="s">
        <v>767</v>
      </c>
      <c r="D34" s="37">
        <v>0</v>
      </c>
      <c r="E34" s="57"/>
      <c r="F34" s="37"/>
    </row>
    <row r="35" spans="1:8" ht="22.5" customHeight="1">
      <c r="A35" s="68"/>
      <c r="B35" s="65"/>
      <c r="C35" s="57"/>
      <c r="D35" s="70"/>
      <c r="E35" s="58"/>
      <c r="F35" s="70"/>
    </row>
    <row r="36" spans="1:8" ht="18" customHeight="1">
      <c r="A36" s="55" t="s">
        <v>771</v>
      </c>
      <c r="B36" s="66">
        <f>SUM(B6)</f>
        <v>0</v>
      </c>
      <c r="C36" s="55" t="s">
        <v>772</v>
      </c>
      <c r="D36" s="70">
        <f>SUM(D6)</f>
        <v>0</v>
      </c>
      <c r="E36" s="55" t="s">
        <v>772</v>
      </c>
      <c r="F36" s="70">
        <f>SUM(F6)</f>
        <v>0</v>
      </c>
    </row>
    <row r="37" spans="1:8" ht="18" customHeight="1">
      <c r="A37" s="57" t="s">
        <v>777</v>
      </c>
      <c r="B37" s="65">
        <v>0</v>
      </c>
      <c r="C37" s="64" t="s">
        <v>774</v>
      </c>
      <c r="D37" s="70">
        <f>SUM(B41)-SUM(D36)</f>
        <v>0</v>
      </c>
      <c r="E37" s="64" t="s">
        <v>774</v>
      </c>
      <c r="F37" s="70">
        <f>D37</f>
        <v>0</v>
      </c>
    </row>
    <row r="38" spans="1:8" ht="18" customHeight="1">
      <c r="A38" s="57" t="s">
        <v>778</v>
      </c>
      <c r="B38" s="65">
        <v>0</v>
      </c>
      <c r="C38" s="64"/>
      <c r="D38" s="37"/>
      <c r="E38" s="64"/>
      <c r="F38" s="37"/>
    </row>
    <row r="39" spans="1:8" ht="22.5" customHeight="1">
      <c r="A39" s="57" t="s">
        <v>808</v>
      </c>
      <c r="B39" s="65">
        <v>0</v>
      </c>
      <c r="C39" s="71"/>
      <c r="D39" s="72"/>
      <c r="E39" s="68"/>
      <c r="F39" s="70"/>
    </row>
    <row r="40" spans="1:8" ht="21" customHeight="1">
      <c r="A40" s="68"/>
      <c r="B40" s="65"/>
      <c r="C40" s="67"/>
      <c r="D40" s="72"/>
      <c r="E40" s="67"/>
      <c r="F40" s="72"/>
    </row>
    <row r="41" spans="1:8" ht="18" customHeight="1">
      <c r="A41" s="30" t="s">
        <v>780</v>
      </c>
      <c r="B41" s="66">
        <f>SUM(B36,B37)</f>
        <v>0</v>
      </c>
      <c r="C41" s="73" t="s">
        <v>781</v>
      </c>
      <c r="D41" s="72">
        <f>SUM(D36,D37)</f>
        <v>0</v>
      </c>
      <c r="E41" s="30" t="s">
        <v>781</v>
      </c>
      <c r="F41" s="37">
        <f>SUM(F36,F37)</f>
        <v>0</v>
      </c>
    </row>
  </sheetData>
  <mergeCells count="4">
    <mergeCell ref="A2:F2"/>
    <mergeCell ref="A3:B3"/>
    <mergeCell ref="A4:B4"/>
    <mergeCell ref="C4:F4"/>
  </mergeCells>
  <phoneticPr fontId="21" type="noConversion"/>
  <printOptions horizontalCentered="1"/>
  <pageMargins left="0.55000000000000004" right="0.15625" top="0.59027777777777801" bottom="0.40902777777777799" header="0" footer="0"/>
  <pageSetup paperSize="9" scale="74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"/>
  <sheetViews>
    <sheetView showGridLines="0" showZeros="0" workbookViewId="0">
      <selection activeCell="A7" sqref="A7:B14"/>
    </sheetView>
  </sheetViews>
  <sheetFormatPr defaultColWidth="6.875" defaultRowHeight="12.75" customHeight="1"/>
  <cols>
    <col min="1" max="1" width="16" style="27" customWidth="1"/>
    <col min="2" max="2" width="24" style="27" customWidth="1"/>
    <col min="3" max="5" width="16" style="27" customWidth="1"/>
    <col min="6" max="6" width="14.5" style="27" customWidth="1"/>
    <col min="7" max="7" width="16" style="27" customWidth="1"/>
    <col min="8" max="16384" width="6.875" style="27"/>
  </cols>
  <sheetData>
    <row r="1" spans="1:7" s="49" customFormat="1" ht="30" customHeight="1">
      <c r="A1" s="28" t="s">
        <v>809</v>
      </c>
    </row>
    <row r="2" spans="1:7" ht="28.5" customHeight="1">
      <c r="A2" s="301" t="s">
        <v>810</v>
      </c>
      <c r="B2" s="301"/>
      <c r="C2" s="301"/>
      <c r="D2" s="301"/>
      <c r="E2" s="301"/>
      <c r="F2" s="301"/>
      <c r="G2" s="301"/>
    </row>
    <row r="3" spans="1:7" ht="22.5" customHeight="1">
      <c r="A3" s="29"/>
      <c r="B3" s="29"/>
      <c r="C3" s="29"/>
      <c r="D3" s="29"/>
      <c r="E3" s="29"/>
      <c r="F3" s="29"/>
      <c r="G3" s="39" t="s">
        <v>207</v>
      </c>
    </row>
    <row r="4" spans="1:7" ht="20.100000000000001" customHeight="1">
      <c r="A4" s="48" t="s">
        <v>811</v>
      </c>
      <c r="B4" s="48" t="s">
        <v>812</v>
      </c>
      <c r="C4" s="48" t="s">
        <v>682</v>
      </c>
      <c r="D4" s="48" t="s">
        <v>813</v>
      </c>
      <c r="E4" s="48" t="s">
        <v>814</v>
      </c>
      <c r="F4" s="48" t="s">
        <v>815</v>
      </c>
      <c r="G4" s="48" t="s">
        <v>816</v>
      </c>
    </row>
    <row r="5" spans="1:7" ht="20.100000000000001" customHeight="1">
      <c r="A5" s="32" t="s">
        <v>796</v>
      </c>
      <c r="B5" s="32" t="s">
        <v>796</v>
      </c>
      <c r="C5" s="32">
        <v>1</v>
      </c>
      <c r="D5" s="32">
        <v>2</v>
      </c>
      <c r="E5" s="32">
        <v>3</v>
      </c>
      <c r="F5" s="32">
        <v>4</v>
      </c>
      <c r="G5" s="32" t="s">
        <v>796</v>
      </c>
    </row>
    <row r="6" spans="1:7" ht="20.100000000000001" customHeight="1">
      <c r="A6" s="46"/>
      <c r="B6" s="35" t="s">
        <v>682</v>
      </c>
      <c r="C6" s="36">
        <f>SUM(D6:F6)</f>
        <v>0</v>
      </c>
      <c r="D6" s="36"/>
      <c r="E6" s="36"/>
      <c r="F6" s="36"/>
      <c r="G6" s="43"/>
    </row>
    <row r="7" spans="1:7" ht="20.100000000000001" customHeight="1">
      <c r="A7" s="34"/>
      <c r="B7" s="34"/>
      <c r="C7" s="37">
        <f t="shared" ref="C7:C23" si="0">SUM(D7:F7)</f>
        <v>0</v>
      </c>
      <c r="D7" s="37"/>
      <c r="E7" s="37"/>
      <c r="F7" s="37"/>
      <c r="G7" s="45"/>
    </row>
    <row r="8" spans="1:7" ht="20.100000000000001" customHeight="1">
      <c r="A8" s="34"/>
      <c r="B8" s="34"/>
      <c r="C8" s="37">
        <f t="shared" si="0"/>
        <v>0</v>
      </c>
      <c r="D8" s="37">
        <f>SUM(D9:D15)</f>
        <v>0</v>
      </c>
      <c r="E8" s="37">
        <f>SUM(E9:E15)</f>
        <v>0</v>
      </c>
      <c r="F8" s="37">
        <f>SUM(F9:F15)</f>
        <v>0</v>
      </c>
      <c r="G8" s="37">
        <f>SUM(G9:G15)</f>
        <v>0</v>
      </c>
    </row>
    <row r="9" spans="1:7" ht="20.100000000000001" customHeight="1">
      <c r="A9" s="34"/>
      <c r="B9" s="34"/>
      <c r="C9" s="37">
        <f t="shared" si="0"/>
        <v>0</v>
      </c>
      <c r="D9" s="37"/>
      <c r="E9" s="37"/>
      <c r="F9" s="37"/>
      <c r="G9" s="45"/>
    </row>
    <row r="10" spans="1:7" ht="20.100000000000001" customHeight="1">
      <c r="A10" s="34"/>
      <c r="B10" s="34"/>
      <c r="C10" s="37">
        <f t="shared" si="0"/>
        <v>0</v>
      </c>
      <c r="D10" s="37"/>
      <c r="E10" s="37"/>
      <c r="F10" s="37"/>
      <c r="G10" s="45"/>
    </row>
    <row r="11" spans="1:7" ht="20.100000000000001" customHeight="1">
      <c r="A11" s="34"/>
      <c r="B11" s="34"/>
      <c r="C11" s="37">
        <f t="shared" si="0"/>
        <v>0</v>
      </c>
      <c r="D11" s="37"/>
      <c r="E11" s="37"/>
      <c r="F11" s="37"/>
      <c r="G11" s="45"/>
    </row>
    <row r="12" spans="1:7" ht="20.100000000000001" customHeight="1">
      <c r="A12" s="34"/>
      <c r="B12" s="34"/>
      <c r="C12" s="37">
        <f t="shared" si="0"/>
        <v>0</v>
      </c>
      <c r="D12" s="37"/>
      <c r="E12" s="37"/>
      <c r="F12" s="37"/>
      <c r="G12" s="45"/>
    </row>
    <row r="13" spans="1:7" ht="20.100000000000001" customHeight="1">
      <c r="A13" s="34"/>
      <c r="B13" s="34"/>
      <c r="C13" s="37">
        <f t="shared" si="0"/>
        <v>0</v>
      </c>
      <c r="D13" s="37"/>
      <c r="E13" s="37"/>
      <c r="F13" s="37"/>
      <c r="G13" s="45"/>
    </row>
    <row r="14" spans="1:7" ht="20.100000000000001" customHeight="1">
      <c r="A14" s="34"/>
      <c r="B14" s="34"/>
      <c r="C14" s="37">
        <f t="shared" si="0"/>
        <v>0</v>
      </c>
      <c r="D14" s="37"/>
      <c r="E14" s="37"/>
      <c r="F14" s="37"/>
      <c r="G14" s="45"/>
    </row>
    <row r="15" spans="1:7" ht="20.100000000000001" customHeight="1">
      <c r="A15" s="34"/>
      <c r="B15" s="34"/>
      <c r="C15" s="37">
        <f t="shared" si="0"/>
        <v>0</v>
      </c>
      <c r="D15" s="37"/>
      <c r="E15" s="37"/>
      <c r="F15" s="37"/>
      <c r="G15" s="45"/>
    </row>
    <row r="16" spans="1:7" ht="20.100000000000001" customHeight="1">
      <c r="A16" s="34"/>
      <c r="B16" s="34"/>
      <c r="C16" s="37">
        <f t="shared" si="0"/>
        <v>0</v>
      </c>
      <c r="D16" s="37"/>
      <c r="E16" s="37"/>
      <c r="F16" s="37"/>
      <c r="G16" s="45"/>
    </row>
    <row r="17" spans="1:7" ht="20.100000000000001" customHeight="1">
      <c r="A17" s="34"/>
      <c r="B17" s="34"/>
      <c r="C17" s="37">
        <f t="shared" si="0"/>
        <v>0</v>
      </c>
      <c r="D17" s="37"/>
      <c r="E17" s="37"/>
      <c r="F17" s="37"/>
      <c r="G17" s="45"/>
    </row>
    <row r="18" spans="1:7" ht="20.100000000000001" customHeight="1">
      <c r="A18" s="34"/>
      <c r="B18" s="34"/>
      <c r="C18" s="37">
        <f t="shared" si="0"/>
        <v>0</v>
      </c>
      <c r="D18" s="37"/>
      <c r="E18" s="37"/>
      <c r="F18" s="37"/>
      <c r="G18" s="45"/>
    </row>
    <row r="19" spans="1:7" ht="20.100000000000001" customHeight="1">
      <c r="A19" s="34"/>
      <c r="B19" s="34"/>
      <c r="C19" s="37">
        <f t="shared" si="0"/>
        <v>0</v>
      </c>
      <c r="D19" s="37"/>
      <c r="E19" s="37"/>
      <c r="F19" s="37"/>
      <c r="G19" s="45"/>
    </row>
    <row r="20" spans="1:7" ht="20.100000000000001" customHeight="1">
      <c r="A20" s="34"/>
      <c r="B20" s="34"/>
      <c r="C20" s="37">
        <f t="shared" si="0"/>
        <v>0</v>
      </c>
      <c r="D20" s="37"/>
      <c r="E20" s="37"/>
      <c r="F20" s="37"/>
      <c r="G20" s="45"/>
    </row>
    <row r="21" spans="1:7" ht="20.100000000000001" customHeight="1">
      <c r="A21" s="34"/>
      <c r="B21" s="34"/>
      <c r="C21" s="37">
        <f t="shared" si="0"/>
        <v>0</v>
      </c>
      <c r="D21" s="37"/>
      <c r="E21" s="37"/>
      <c r="F21" s="37"/>
      <c r="G21" s="45"/>
    </row>
    <row r="22" spans="1:7" ht="20.100000000000001" customHeight="1">
      <c r="A22" s="34"/>
      <c r="B22" s="34"/>
      <c r="C22" s="37">
        <f t="shared" si="0"/>
        <v>0</v>
      </c>
      <c r="D22" s="37"/>
      <c r="E22" s="37"/>
      <c r="F22" s="37"/>
      <c r="G22" s="45"/>
    </row>
    <row r="23" spans="1:7" ht="20.100000000000001" customHeight="1">
      <c r="A23" s="34"/>
      <c r="B23" s="34"/>
      <c r="C23" s="37">
        <f t="shared" si="0"/>
        <v>0</v>
      </c>
      <c r="D23" s="37"/>
      <c r="E23" s="37"/>
      <c r="F23" s="37"/>
      <c r="G23" s="45"/>
    </row>
  </sheetData>
  <mergeCells count="1">
    <mergeCell ref="A2:G2"/>
  </mergeCells>
  <phoneticPr fontId="21" type="noConversion"/>
  <printOptions horizontalCentered="1"/>
  <pageMargins left="0.196527777777778" right="0.196527777777778" top="0.59027777777777801" bottom="0.196527777777778" header="0.5" footer="0.5"/>
  <pageSetup paperSize="9" fitToHeight="100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workbookViewId="0">
      <selection activeCell="D20" sqref="D20"/>
    </sheetView>
  </sheetViews>
  <sheetFormatPr defaultRowHeight="12"/>
  <cols>
    <col min="1" max="1" width="24.375" style="114" customWidth="1"/>
    <col min="2" max="2" width="12.625" style="149" customWidth="1"/>
    <col min="3" max="3" width="12.625" style="115" customWidth="1"/>
    <col min="4" max="4" width="12.625" style="114" customWidth="1"/>
    <col min="5" max="16384" width="9" style="114"/>
  </cols>
  <sheetData>
    <row r="1" spans="1:4">
      <c r="A1" s="150" t="s">
        <v>235</v>
      </c>
    </row>
    <row r="2" spans="1:4" ht="21.95" customHeight="1">
      <c r="A2" s="260" t="s">
        <v>236</v>
      </c>
      <c r="B2" s="260"/>
      <c r="C2" s="260"/>
      <c r="D2" s="260"/>
    </row>
    <row r="3" spans="1:4" ht="21.95" customHeight="1">
      <c r="A3" s="151"/>
      <c r="B3" s="152"/>
      <c r="C3" s="114"/>
      <c r="D3" s="153" t="s">
        <v>207</v>
      </c>
    </row>
    <row r="4" spans="1:4" ht="39.950000000000003" customHeight="1">
      <c r="A4" s="92" t="s">
        <v>208</v>
      </c>
      <c r="B4" s="93" t="s">
        <v>237</v>
      </c>
      <c r="C4" s="93" t="s">
        <v>210</v>
      </c>
      <c r="D4" s="154" t="s">
        <v>238</v>
      </c>
    </row>
    <row r="5" spans="1:4" ht="21.95" customHeight="1">
      <c r="A5" s="155" t="s">
        <v>239</v>
      </c>
      <c r="B5" s="156"/>
      <c r="C5" s="156"/>
      <c r="D5" s="157"/>
    </row>
    <row r="6" spans="1:4" ht="21.95" customHeight="1">
      <c r="A6" s="158" t="s">
        <v>240</v>
      </c>
      <c r="B6" s="156"/>
      <c r="C6" s="156"/>
      <c r="D6" s="157"/>
    </row>
    <row r="7" spans="1:4" ht="21.95" customHeight="1">
      <c r="A7" s="158" t="s">
        <v>241</v>
      </c>
      <c r="B7" s="156"/>
      <c r="C7" s="156"/>
      <c r="D7" s="157"/>
    </row>
    <row r="8" spans="1:4" ht="21.95" customHeight="1">
      <c r="A8" s="158" t="s">
        <v>242</v>
      </c>
      <c r="B8" s="156"/>
      <c r="C8" s="156"/>
      <c r="D8" s="157"/>
    </row>
    <row r="9" spans="1:4" ht="21.95" customHeight="1">
      <c r="A9" s="159" t="s">
        <v>243</v>
      </c>
      <c r="B9" s="156"/>
      <c r="C9" s="156"/>
      <c r="D9" s="157"/>
    </row>
    <row r="10" spans="1:4" ht="21.95" customHeight="1">
      <c r="A10" s="159" t="s">
        <v>244</v>
      </c>
      <c r="B10" s="156"/>
      <c r="C10" s="156"/>
      <c r="D10" s="157"/>
    </row>
    <row r="11" spans="1:4" ht="21.95" customHeight="1">
      <c r="A11" s="159" t="s">
        <v>245</v>
      </c>
      <c r="B11" s="156"/>
      <c r="C11" s="156"/>
      <c r="D11" s="157"/>
    </row>
    <row r="12" spans="1:4" ht="21.95" customHeight="1">
      <c r="A12" s="155" t="s">
        <v>246</v>
      </c>
      <c r="B12" s="156"/>
      <c r="C12" s="156"/>
      <c r="D12" s="157"/>
    </row>
    <row r="13" spans="1:4" ht="21.95" customHeight="1">
      <c r="A13" s="155" t="s">
        <v>247</v>
      </c>
      <c r="B13" s="156"/>
      <c r="C13" s="156"/>
      <c r="D13" s="157"/>
    </row>
    <row r="14" spans="1:4" ht="21.95" customHeight="1">
      <c r="A14" s="155" t="s">
        <v>248</v>
      </c>
      <c r="B14" s="156"/>
      <c r="C14" s="156"/>
      <c r="D14" s="157"/>
    </row>
    <row r="15" spans="1:4" ht="21.95" customHeight="1">
      <c r="A15" s="155" t="s">
        <v>248</v>
      </c>
      <c r="B15" s="156"/>
      <c r="C15" s="156"/>
      <c r="D15" s="157"/>
    </row>
    <row r="16" spans="1:4" ht="21.95" customHeight="1">
      <c r="A16" s="155" t="s">
        <v>248</v>
      </c>
      <c r="B16" s="156"/>
      <c r="C16" s="156"/>
      <c r="D16" s="157"/>
    </row>
    <row r="17" spans="1:4" ht="21.95" customHeight="1">
      <c r="A17" s="155" t="s">
        <v>248</v>
      </c>
      <c r="B17" s="156"/>
      <c r="C17" s="156"/>
      <c r="D17" s="157"/>
    </row>
    <row r="18" spans="1:4" ht="21.95" customHeight="1">
      <c r="A18" s="155" t="s">
        <v>248</v>
      </c>
      <c r="B18" s="156"/>
      <c r="C18" s="156"/>
      <c r="D18" s="157"/>
    </row>
    <row r="19" spans="1:4" ht="21.95" customHeight="1">
      <c r="A19" s="155" t="s">
        <v>248</v>
      </c>
      <c r="B19" s="156"/>
      <c r="C19" s="156"/>
      <c r="D19" s="157"/>
    </row>
    <row r="20" spans="1:4" ht="21.95" customHeight="1">
      <c r="A20" s="158"/>
      <c r="B20" s="156"/>
      <c r="C20" s="156"/>
      <c r="D20" s="157"/>
    </row>
    <row r="21" spans="1:4" ht="21.95" customHeight="1">
      <c r="A21" s="159"/>
      <c r="B21" s="156"/>
      <c r="C21" s="156"/>
      <c r="D21" s="157"/>
    </row>
    <row r="22" spans="1:4" ht="21.95" customHeight="1">
      <c r="A22" s="158"/>
      <c r="B22" s="156"/>
      <c r="C22" s="156"/>
      <c r="D22" s="157"/>
    </row>
    <row r="23" spans="1:4" ht="21.95" customHeight="1">
      <c r="A23" s="158"/>
      <c r="B23" s="156"/>
      <c r="C23" s="156"/>
      <c r="D23" s="157"/>
    </row>
    <row r="24" spans="1:4" ht="21.95" customHeight="1">
      <c r="A24" s="158"/>
      <c r="B24" s="156"/>
      <c r="C24" s="156"/>
      <c r="D24" s="157"/>
    </row>
    <row r="25" spans="1:4" ht="21.95" customHeight="1">
      <c r="A25" s="159"/>
      <c r="B25" s="156"/>
      <c r="C25" s="156"/>
      <c r="D25" s="157"/>
    </row>
    <row r="26" spans="1:4" ht="21.95" customHeight="1">
      <c r="A26" s="159"/>
      <c r="B26" s="156"/>
      <c r="C26" s="156"/>
      <c r="D26" s="157"/>
    </row>
    <row r="27" spans="1:4" ht="21.95" customHeight="1">
      <c r="A27" s="159"/>
      <c r="B27" s="156"/>
      <c r="C27" s="156"/>
      <c r="D27" s="157"/>
    </row>
    <row r="28" spans="1:4" ht="21.95" customHeight="1">
      <c r="A28" s="158"/>
      <c r="B28" s="156"/>
      <c r="C28" s="156"/>
      <c r="D28" s="157"/>
    </row>
    <row r="29" spans="1:4" ht="21.95" customHeight="1">
      <c r="A29" s="159"/>
      <c r="B29" s="156"/>
      <c r="C29" s="156"/>
      <c r="D29" s="157"/>
    </row>
    <row r="30" spans="1:4" ht="21.95" customHeight="1">
      <c r="A30" s="158"/>
      <c r="B30" s="156"/>
      <c r="C30" s="156"/>
      <c r="D30" s="157"/>
    </row>
    <row r="31" spans="1:4" ht="21.95" customHeight="1">
      <c r="A31" s="155"/>
      <c r="B31" s="156"/>
      <c r="C31" s="156"/>
      <c r="D31" s="157"/>
    </row>
    <row r="32" spans="1:4" ht="21.95" customHeight="1">
      <c r="A32" s="160" t="s">
        <v>249</v>
      </c>
      <c r="B32" s="161"/>
      <c r="C32" s="161"/>
      <c r="D32" s="162"/>
    </row>
  </sheetData>
  <mergeCells count="1">
    <mergeCell ref="A2:D2"/>
  </mergeCells>
  <phoneticPr fontId="21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6"/>
  <sheetViews>
    <sheetView showGridLines="0" showZeros="0" workbookViewId="0">
      <selection activeCell="A7" sqref="A7:B16"/>
    </sheetView>
  </sheetViews>
  <sheetFormatPr defaultColWidth="6.875" defaultRowHeight="12.75" customHeight="1"/>
  <cols>
    <col min="1" max="1" width="14.25" style="27" customWidth="1"/>
    <col min="2" max="2" width="34.375" style="27" customWidth="1"/>
    <col min="3" max="7" width="17.75" style="27" customWidth="1"/>
    <col min="8" max="16384" width="6.875" style="27"/>
  </cols>
  <sheetData>
    <row r="1" spans="1:7" ht="30" customHeight="1">
      <c r="A1" s="47" t="s">
        <v>817</v>
      </c>
    </row>
    <row r="2" spans="1:7" ht="28.5" customHeight="1">
      <c r="A2" s="301" t="s">
        <v>818</v>
      </c>
      <c r="B2" s="301"/>
      <c r="C2" s="301"/>
      <c r="D2" s="301"/>
      <c r="E2" s="301"/>
      <c r="F2" s="301"/>
      <c r="G2" s="301"/>
    </row>
    <row r="3" spans="1:7" ht="22.5" customHeight="1">
      <c r="A3" s="29"/>
      <c r="B3" s="29"/>
      <c r="C3" s="29"/>
      <c r="D3" s="29"/>
      <c r="E3" s="29"/>
      <c r="F3" s="29"/>
      <c r="G3" s="39" t="s">
        <v>207</v>
      </c>
    </row>
    <row r="4" spans="1:7" ht="24" customHeight="1">
      <c r="A4" s="48" t="s">
        <v>819</v>
      </c>
      <c r="B4" s="48" t="s">
        <v>820</v>
      </c>
      <c r="C4" s="48" t="s">
        <v>682</v>
      </c>
      <c r="D4" s="48" t="s">
        <v>813</v>
      </c>
      <c r="E4" s="48" t="s">
        <v>814</v>
      </c>
      <c r="F4" s="48" t="s">
        <v>815</v>
      </c>
      <c r="G4" s="48" t="s">
        <v>816</v>
      </c>
    </row>
    <row r="5" spans="1:7" ht="24" customHeight="1">
      <c r="A5" s="32" t="s">
        <v>796</v>
      </c>
      <c r="B5" s="32" t="s">
        <v>796</v>
      </c>
      <c r="C5" s="32">
        <v>1</v>
      </c>
      <c r="D5" s="32">
        <v>2</v>
      </c>
      <c r="E5" s="32">
        <v>3</v>
      </c>
      <c r="F5" s="32">
        <v>4</v>
      </c>
      <c r="G5" s="32" t="s">
        <v>796</v>
      </c>
    </row>
    <row r="6" spans="1:7" ht="24" customHeight="1">
      <c r="A6" s="41"/>
      <c r="B6" s="42" t="s">
        <v>682</v>
      </c>
      <c r="C6" s="36">
        <f>SUM(D6:F6)</f>
        <v>0</v>
      </c>
      <c r="D6" s="36">
        <f>SUM(D7:D16)</f>
        <v>0</v>
      </c>
      <c r="E6" s="36">
        <f>SUM(E7:E16)</f>
        <v>0</v>
      </c>
      <c r="F6" s="36">
        <f>SUM(F7:F16)</f>
        <v>0</v>
      </c>
      <c r="G6" s="43"/>
    </row>
    <row r="7" spans="1:7" ht="24" customHeight="1">
      <c r="A7" s="44"/>
      <c r="B7" s="44"/>
      <c r="C7" s="36">
        <f t="shared" ref="C7:C16" si="0">SUM(D7:F7)</f>
        <v>0</v>
      </c>
      <c r="D7" s="37"/>
      <c r="E7" s="37"/>
      <c r="F7" s="37"/>
      <c r="G7" s="45"/>
    </row>
    <row r="8" spans="1:7" ht="24" customHeight="1">
      <c r="A8" s="44"/>
      <c r="B8" s="44"/>
      <c r="C8" s="36">
        <f t="shared" si="0"/>
        <v>0</v>
      </c>
      <c r="D8" s="37"/>
      <c r="E8" s="37"/>
      <c r="F8" s="37"/>
      <c r="G8" s="45"/>
    </row>
    <row r="9" spans="1:7" ht="24" customHeight="1">
      <c r="A9" s="44"/>
      <c r="B9" s="44"/>
      <c r="C9" s="36">
        <f t="shared" si="0"/>
        <v>0</v>
      </c>
      <c r="D9" s="37"/>
      <c r="E9" s="37"/>
      <c r="F9" s="37"/>
      <c r="G9" s="45"/>
    </row>
    <row r="10" spans="1:7" ht="24" customHeight="1">
      <c r="A10" s="44"/>
      <c r="B10" s="44"/>
      <c r="C10" s="36">
        <f t="shared" si="0"/>
        <v>0</v>
      </c>
      <c r="D10" s="37"/>
      <c r="E10" s="37"/>
      <c r="F10" s="37"/>
      <c r="G10" s="45"/>
    </row>
    <row r="11" spans="1:7" ht="24" customHeight="1">
      <c r="A11" s="44"/>
      <c r="B11" s="44"/>
      <c r="C11" s="36">
        <f t="shared" si="0"/>
        <v>0</v>
      </c>
      <c r="D11" s="37"/>
      <c r="E11" s="37"/>
      <c r="F11" s="37"/>
      <c r="G11" s="45"/>
    </row>
    <row r="12" spans="1:7" ht="24" customHeight="1">
      <c r="A12" s="44"/>
      <c r="B12" s="44"/>
      <c r="C12" s="36">
        <f t="shared" si="0"/>
        <v>0</v>
      </c>
      <c r="D12" s="37"/>
      <c r="E12" s="37"/>
      <c r="F12" s="37"/>
      <c r="G12" s="45"/>
    </row>
    <row r="13" spans="1:7" ht="24" customHeight="1">
      <c r="A13" s="44"/>
      <c r="B13" s="44"/>
      <c r="C13" s="36">
        <f t="shared" si="0"/>
        <v>0</v>
      </c>
      <c r="D13" s="37"/>
      <c r="E13" s="37"/>
      <c r="F13" s="37"/>
      <c r="G13" s="45"/>
    </row>
    <row r="14" spans="1:7" ht="24" customHeight="1">
      <c r="A14" s="44"/>
      <c r="B14" s="44"/>
      <c r="C14" s="36">
        <f t="shared" si="0"/>
        <v>0</v>
      </c>
      <c r="D14" s="37"/>
      <c r="E14" s="37"/>
      <c r="F14" s="37"/>
      <c r="G14" s="45"/>
    </row>
    <row r="15" spans="1:7" ht="24" customHeight="1">
      <c r="A15" s="44"/>
      <c r="B15" s="44"/>
      <c r="C15" s="36">
        <f t="shared" si="0"/>
        <v>0</v>
      </c>
      <c r="D15" s="37"/>
      <c r="E15" s="37"/>
      <c r="F15" s="37"/>
      <c r="G15" s="45"/>
    </row>
    <row r="16" spans="1:7" ht="24" customHeight="1">
      <c r="A16" s="44"/>
      <c r="B16" s="44"/>
      <c r="C16" s="36">
        <f t="shared" si="0"/>
        <v>0</v>
      </c>
      <c r="D16" s="37"/>
      <c r="E16" s="37"/>
      <c r="F16" s="37"/>
      <c r="G16" s="45"/>
    </row>
  </sheetData>
  <mergeCells count="1">
    <mergeCell ref="A2:G2"/>
  </mergeCells>
  <phoneticPr fontId="21" type="noConversion"/>
  <printOptions horizontalCentered="1"/>
  <pageMargins left="0.59027777777777801" right="0.59027777777777801" top="0.78680555555555598" bottom="0.78680555555555598" header="0.499305555555556" footer="0.499305555555556"/>
  <pageSetup paperSize="9" scale="99" fitToHeight="1000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"/>
  <sheetViews>
    <sheetView showGridLines="0" showZeros="0" workbookViewId="0">
      <selection activeCell="A7" sqref="A7:B12"/>
    </sheetView>
  </sheetViews>
  <sheetFormatPr defaultColWidth="6.875" defaultRowHeight="12.75" customHeight="1"/>
  <cols>
    <col min="1" max="1" width="16" style="27" customWidth="1"/>
    <col min="2" max="2" width="26.75" style="27" customWidth="1"/>
    <col min="3" max="6" width="19.75" style="27" customWidth="1"/>
    <col min="7" max="16384" width="6.875" style="27"/>
  </cols>
  <sheetData>
    <row r="1" spans="1:6" ht="30" customHeight="1">
      <c r="A1" s="28" t="s">
        <v>821</v>
      </c>
    </row>
    <row r="2" spans="1:6" ht="28.5" customHeight="1">
      <c r="A2" s="301" t="s">
        <v>822</v>
      </c>
      <c r="B2" s="301"/>
      <c r="C2" s="301"/>
      <c r="D2" s="301"/>
      <c r="E2" s="301"/>
      <c r="F2" s="301"/>
    </row>
    <row r="3" spans="1:6" ht="22.5" customHeight="1">
      <c r="A3" s="29"/>
      <c r="B3" s="29"/>
      <c r="C3" s="29"/>
      <c r="D3" s="29"/>
      <c r="E3" s="29"/>
      <c r="F3" s="39" t="s">
        <v>207</v>
      </c>
    </row>
    <row r="4" spans="1:6" ht="27" customHeight="1">
      <c r="A4" s="31" t="s">
        <v>811</v>
      </c>
      <c r="B4" s="31" t="s">
        <v>812</v>
      </c>
      <c r="C4" s="31" t="s">
        <v>682</v>
      </c>
      <c r="D4" s="31" t="s">
        <v>813</v>
      </c>
      <c r="E4" s="31" t="s">
        <v>814</v>
      </c>
      <c r="F4" s="31" t="s">
        <v>816</v>
      </c>
    </row>
    <row r="5" spans="1:6" ht="27" customHeight="1">
      <c r="A5" s="32" t="s">
        <v>796</v>
      </c>
      <c r="B5" s="32" t="s">
        <v>796</v>
      </c>
      <c r="C5" s="32">
        <v>1</v>
      </c>
      <c r="D5" s="32">
        <v>2</v>
      </c>
      <c r="E5" s="32">
        <v>3</v>
      </c>
      <c r="F5" s="32" t="s">
        <v>796</v>
      </c>
    </row>
    <row r="6" spans="1:6" ht="27" customHeight="1">
      <c r="A6" s="46"/>
      <c r="B6" s="46" t="s">
        <v>682</v>
      </c>
      <c r="C6" s="36"/>
      <c r="D6" s="36"/>
      <c r="E6" s="36"/>
      <c r="F6" s="43"/>
    </row>
    <row r="7" spans="1:6" ht="27" customHeight="1">
      <c r="A7" s="34"/>
      <c r="B7" s="34"/>
      <c r="C7" s="37"/>
      <c r="D7" s="37"/>
      <c r="E7" s="37"/>
      <c r="F7" s="45"/>
    </row>
    <row r="8" spans="1:6" ht="27" customHeight="1">
      <c r="A8" s="34"/>
      <c r="B8" s="34"/>
      <c r="C8" s="37"/>
      <c r="D8" s="37"/>
      <c r="E8" s="37"/>
      <c r="F8" s="45"/>
    </row>
    <row r="9" spans="1:6" ht="27" customHeight="1">
      <c r="A9" s="34"/>
      <c r="B9" s="34"/>
      <c r="C9" s="37"/>
      <c r="D9" s="37"/>
      <c r="E9" s="37"/>
      <c r="F9" s="45"/>
    </row>
    <row r="10" spans="1:6" ht="27" customHeight="1">
      <c r="A10" s="34"/>
      <c r="B10" s="34"/>
      <c r="C10" s="37"/>
      <c r="D10" s="37"/>
      <c r="E10" s="37"/>
      <c r="F10" s="45"/>
    </row>
    <row r="11" spans="1:6" ht="27" customHeight="1">
      <c r="A11" s="34"/>
      <c r="B11" s="34"/>
      <c r="C11" s="37"/>
      <c r="D11" s="37"/>
      <c r="E11" s="37"/>
      <c r="F11" s="45"/>
    </row>
  </sheetData>
  <mergeCells count="1">
    <mergeCell ref="A2:F2"/>
  </mergeCells>
  <phoneticPr fontId="21" type="noConversion"/>
  <printOptions horizontalCentered="1"/>
  <pageMargins left="0.196527777777778" right="0.196527777777778" top="0.78680555555555598" bottom="0.39305555555555599" header="0.5" footer="0.5"/>
  <pageSetup paperSize="9" fitToHeight="1000" orientation="landscape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"/>
  <sheetViews>
    <sheetView showGridLines="0" showZeros="0" workbookViewId="0">
      <selection activeCell="A7" sqref="A7:B16"/>
    </sheetView>
  </sheetViews>
  <sheetFormatPr defaultColWidth="6.875" defaultRowHeight="12.75" customHeight="1"/>
  <cols>
    <col min="1" max="1" width="14.25" style="27" customWidth="1"/>
    <col min="2" max="2" width="31.125" style="27" customWidth="1"/>
    <col min="3" max="6" width="18" style="27" customWidth="1"/>
    <col min="7" max="16384" width="6.875" style="27"/>
  </cols>
  <sheetData>
    <row r="1" spans="1:6" ht="30" customHeight="1">
      <c r="A1" s="40" t="s">
        <v>823</v>
      </c>
    </row>
    <row r="2" spans="1:6" ht="28.5" customHeight="1">
      <c r="A2" s="301" t="s">
        <v>824</v>
      </c>
      <c r="B2" s="301"/>
      <c r="C2" s="301"/>
      <c r="D2" s="301"/>
      <c r="E2" s="301"/>
      <c r="F2" s="301"/>
    </row>
    <row r="3" spans="1:6" ht="22.5" customHeight="1">
      <c r="A3" s="29"/>
      <c r="B3" s="29"/>
      <c r="C3" s="29"/>
      <c r="D3" s="29"/>
      <c r="E3" s="29"/>
      <c r="F3" s="39" t="s">
        <v>207</v>
      </c>
    </row>
    <row r="4" spans="1:6" ht="24.95" customHeight="1">
      <c r="A4" s="31" t="s">
        <v>819</v>
      </c>
      <c r="B4" s="31" t="s">
        <v>820</v>
      </c>
      <c r="C4" s="31" t="s">
        <v>682</v>
      </c>
      <c r="D4" s="31" t="s">
        <v>813</v>
      </c>
      <c r="E4" s="31" t="s">
        <v>814</v>
      </c>
      <c r="F4" s="31" t="s">
        <v>816</v>
      </c>
    </row>
    <row r="5" spans="1:6" ht="24.95" customHeight="1">
      <c r="A5" s="32" t="s">
        <v>796</v>
      </c>
      <c r="B5" s="32" t="s">
        <v>796</v>
      </c>
      <c r="C5" s="32">
        <v>1</v>
      </c>
      <c r="D5" s="32">
        <v>2</v>
      </c>
      <c r="E5" s="32">
        <v>3</v>
      </c>
      <c r="F5" s="32" t="s">
        <v>796</v>
      </c>
    </row>
    <row r="6" spans="1:6" ht="24.95" customHeight="1">
      <c r="A6" s="41"/>
      <c r="B6" s="42" t="s">
        <v>682</v>
      </c>
      <c r="C6" s="36">
        <f>SUM(D6:E6)</f>
        <v>0</v>
      </c>
      <c r="D6" s="36">
        <f>D7</f>
        <v>0</v>
      </c>
      <c r="E6" s="36">
        <f>E7</f>
        <v>0</v>
      </c>
      <c r="F6" s="43"/>
    </row>
    <row r="7" spans="1:6" ht="24.95" customHeight="1">
      <c r="A7" s="44"/>
      <c r="B7" s="44"/>
      <c r="C7" s="36">
        <f t="shared" ref="C7:C16" si="0">SUM(D7:E7)</f>
        <v>0</v>
      </c>
      <c r="D7" s="37">
        <f>SUM(D8:D16)</f>
        <v>0</v>
      </c>
      <c r="E7" s="37">
        <f>SUM(E8:E16)</f>
        <v>0</v>
      </c>
      <c r="F7" s="45"/>
    </row>
    <row r="8" spans="1:6" ht="24.95" customHeight="1">
      <c r="A8" s="44"/>
      <c r="B8" s="44"/>
      <c r="C8" s="36">
        <f t="shared" si="0"/>
        <v>0</v>
      </c>
      <c r="D8" s="37"/>
      <c r="E8" s="37"/>
      <c r="F8" s="45"/>
    </row>
    <row r="9" spans="1:6" ht="24.95" customHeight="1">
      <c r="A9" s="44"/>
      <c r="B9" s="44"/>
      <c r="C9" s="36">
        <f t="shared" si="0"/>
        <v>0</v>
      </c>
      <c r="D9" s="37"/>
      <c r="E9" s="37"/>
      <c r="F9" s="45"/>
    </row>
    <row r="10" spans="1:6" ht="24.95" customHeight="1">
      <c r="A10" s="44"/>
      <c r="B10" s="44"/>
      <c r="C10" s="36">
        <f t="shared" si="0"/>
        <v>0</v>
      </c>
      <c r="D10" s="37"/>
      <c r="E10" s="37"/>
      <c r="F10" s="45"/>
    </row>
    <row r="11" spans="1:6" ht="24.95" customHeight="1">
      <c r="A11" s="44"/>
      <c r="B11" s="44"/>
      <c r="C11" s="36">
        <f t="shared" si="0"/>
        <v>0</v>
      </c>
      <c r="D11" s="37"/>
      <c r="E11" s="37"/>
      <c r="F11" s="45"/>
    </row>
    <row r="12" spans="1:6" ht="24.95" customHeight="1">
      <c r="A12" s="44"/>
      <c r="B12" s="44"/>
      <c r="C12" s="36">
        <f t="shared" si="0"/>
        <v>0</v>
      </c>
      <c r="D12" s="37"/>
      <c r="E12" s="37"/>
      <c r="F12" s="45"/>
    </row>
    <row r="13" spans="1:6" ht="24.95" customHeight="1">
      <c r="A13" s="44"/>
      <c r="B13" s="44"/>
      <c r="C13" s="36">
        <f t="shared" si="0"/>
        <v>0</v>
      </c>
      <c r="D13" s="37"/>
      <c r="E13" s="37"/>
      <c r="F13" s="45"/>
    </row>
    <row r="14" spans="1:6" ht="24.95" customHeight="1">
      <c r="A14" s="44"/>
      <c r="B14" s="44"/>
      <c r="C14" s="36">
        <f t="shared" si="0"/>
        <v>0</v>
      </c>
      <c r="D14" s="37"/>
      <c r="E14" s="37"/>
      <c r="F14" s="45"/>
    </row>
    <row r="15" spans="1:6" ht="24.95" customHeight="1">
      <c r="A15" s="44"/>
      <c r="B15" s="44"/>
      <c r="C15" s="36">
        <f t="shared" si="0"/>
        <v>0</v>
      </c>
      <c r="D15" s="37"/>
      <c r="E15" s="37"/>
      <c r="F15" s="45"/>
    </row>
    <row r="16" spans="1:6" ht="24.95" customHeight="1">
      <c r="A16" s="44"/>
      <c r="B16" s="44"/>
      <c r="C16" s="36">
        <f t="shared" si="0"/>
        <v>0</v>
      </c>
      <c r="D16" s="37"/>
      <c r="E16" s="37"/>
      <c r="F16" s="45"/>
    </row>
  </sheetData>
  <mergeCells count="1">
    <mergeCell ref="A2:F2"/>
  </mergeCells>
  <phoneticPr fontId="21" type="noConversion"/>
  <printOptions horizontalCentered="1"/>
  <pageMargins left="0.196527777777778" right="0.196527777777778" top="0.78680555555555598" bottom="0.39305555555555599" header="0.5" footer="0.5"/>
  <pageSetup paperSize="9" fitToHeight="1000" orientation="landscape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2"/>
  <sheetViews>
    <sheetView showGridLines="0" showZeros="0" workbookViewId="0">
      <selection activeCell="A18" sqref="A18"/>
    </sheetView>
  </sheetViews>
  <sheetFormatPr defaultColWidth="6.875" defaultRowHeight="12.75" customHeight="1"/>
  <cols>
    <col min="1" max="1" width="17.125" style="27" customWidth="1"/>
    <col min="2" max="2" width="30" style="27" customWidth="1"/>
    <col min="3" max="11" width="16.875" style="27" customWidth="1"/>
    <col min="12" max="16384" width="6.875" style="27"/>
  </cols>
  <sheetData>
    <row r="1" spans="1:11" ht="21" customHeight="1">
      <c r="A1" s="28" t="s">
        <v>825</v>
      </c>
    </row>
    <row r="2" spans="1:11" ht="28.5" customHeight="1">
      <c r="A2" s="301" t="s">
        <v>826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1" ht="22.5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39" t="s">
        <v>207</v>
      </c>
    </row>
    <row r="4" spans="1:11" ht="30.95" customHeight="1">
      <c r="A4" s="296" t="s">
        <v>784</v>
      </c>
      <c r="B4" s="296" t="s">
        <v>785</v>
      </c>
      <c r="C4" s="296" t="s">
        <v>682</v>
      </c>
      <c r="D4" s="302" t="s">
        <v>827</v>
      </c>
      <c r="E4" s="302"/>
      <c r="F4" s="302"/>
      <c r="G4" s="302"/>
      <c r="H4" s="302"/>
      <c r="I4" s="302"/>
      <c r="J4" s="302" t="s">
        <v>828</v>
      </c>
      <c r="K4" s="302" t="s">
        <v>829</v>
      </c>
    </row>
    <row r="5" spans="1:11" ht="30.95" customHeight="1">
      <c r="A5" s="296"/>
      <c r="B5" s="296"/>
      <c r="C5" s="296"/>
      <c r="D5" s="302" t="s">
        <v>794</v>
      </c>
      <c r="E5" s="302" t="s">
        <v>830</v>
      </c>
      <c r="F5" s="302" t="s">
        <v>831</v>
      </c>
      <c r="G5" s="302" t="s">
        <v>832</v>
      </c>
      <c r="H5" s="302"/>
      <c r="I5" s="302"/>
      <c r="J5" s="302"/>
      <c r="K5" s="302"/>
    </row>
    <row r="6" spans="1:11" ht="30.95" customHeight="1">
      <c r="A6" s="296"/>
      <c r="B6" s="296"/>
      <c r="C6" s="296"/>
      <c r="D6" s="302"/>
      <c r="E6" s="302"/>
      <c r="F6" s="302"/>
      <c r="G6" s="31" t="s">
        <v>794</v>
      </c>
      <c r="H6" s="31" t="s">
        <v>833</v>
      </c>
      <c r="I6" s="31" t="s">
        <v>834</v>
      </c>
      <c r="J6" s="302"/>
      <c r="K6" s="302"/>
    </row>
    <row r="7" spans="1:11" ht="21.95" customHeight="1">
      <c r="A7" s="32" t="s">
        <v>796</v>
      </c>
      <c r="B7" s="32" t="s">
        <v>796</v>
      </c>
      <c r="C7" s="32">
        <v>1</v>
      </c>
      <c r="D7" s="33">
        <v>2</v>
      </c>
      <c r="E7" s="33">
        <v>3</v>
      </c>
      <c r="F7" s="33">
        <v>4</v>
      </c>
      <c r="G7" s="32">
        <v>5</v>
      </c>
      <c r="H7" s="32">
        <v>6</v>
      </c>
      <c r="I7" s="32">
        <v>7</v>
      </c>
      <c r="J7" s="32">
        <v>8</v>
      </c>
      <c r="K7" s="32">
        <v>9</v>
      </c>
    </row>
    <row r="8" spans="1:11" ht="21.95" customHeight="1">
      <c r="A8" s="34"/>
      <c r="B8" s="35" t="s">
        <v>682</v>
      </c>
      <c r="C8" s="36">
        <f>C9</f>
        <v>0</v>
      </c>
      <c r="D8" s="36">
        <f t="shared" ref="D8:K8" si="0">D9</f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  <c r="I8" s="36">
        <f t="shared" si="0"/>
        <v>0</v>
      </c>
      <c r="J8" s="36">
        <f t="shared" si="0"/>
        <v>0</v>
      </c>
      <c r="K8" s="36">
        <f t="shared" si="0"/>
        <v>0</v>
      </c>
    </row>
    <row r="9" spans="1:11" ht="21.95" customHeight="1">
      <c r="A9" s="34"/>
      <c r="B9" s="34"/>
      <c r="C9" s="37">
        <f>SUM(C10:C18)</f>
        <v>0</v>
      </c>
      <c r="D9" s="37">
        <f t="shared" ref="D9:K9" si="1">SUM(D10:D18)</f>
        <v>0</v>
      </c>
      <c r="E9" s="37">
        <f t="shared" si="1"/>
        <v>0</v>
      </c>
      <c r="F9" s="37">
        <f t="shared" si="1"/>
        <v>0</v>
      </c>
      <c r="G9" s="37">
        <f t="shared" si="1"/>
        <v>0</v>
      </c>
      <c r="H9" s="37">
        <f t="shared" si="1"/>
        <v>0</v>
      </c>
      <c r="I9" s="37">
        <f t="shared" si="1"/>
        <v>0</v>
      </c>
      <c r="J9" s="37">
        <f t="shared" si="1"/>
        <v>0</v>
      </c>
      <c r="K9" s="37">
        <f t="shared" si="1"/>
        <v>0</v>
      </c>
    </row>
    <row r="10" spans="1:11" ht="21.95" customHeight="1">
      <c r="A10" s="34"/>
      <c r="B10" s="34"/>
      <c r="C10" s="37">
        <f>D10+J10+K10</f>
        <v>0</v>
      </c>
      <c r="D10" s="37"/>
      <c r="E10" s="37"/>
      <c r="F10" s="37"/>
      <c r="G10" s="37"/>
      <c r="H10" s="37"/>
      <c r="I10" s="37"/>
      <c r="J10" s="37"/>
      <c r="K10" s="37"/>
    </row>
    <row r="11" spans="1:11" ht="21.95" customHeight="1">
      <c r="A11" s="34"/>
      <c r="B11" s="34"/>
      <c r="C11" s="37">
        <f t="shared" ref="C11:C18" si="2">D11+J11+K11</f>
        <v>0</v>
      </c>
      <c r="D11" s="37"/>
      <c r="E11" s="37"/>
      <c r="F11" s="37"/>
      <c r="G11" s="37"/>
      <c r="H11" s="37"/>
      <c r="I11" s="37"/>
      <c r="J11" s="37"/>
      <c r="K11" s="37"/>
    </row>
    <row r="12" spans="1:11" ht="21.95" customHeight="1">
      <c r="A12" s="34"/>
      <c r="B12" s="34"/>
      <c r="C12" s="37">
        <f t="shared" si="2"/>
        <v>0</v>
      </c>
      <c r="D12" s="37"/>
      <c r="E12" s="37"/>
      <c r="F12" s="37"/>
      <c r="G12" s="37"/>
      <c r="H12" s="37"/>
      <c r="I12" s="37"/>
      <c r="J12" s="37"/>
      <c r="K12" s="37"/>
    </row>
    <row r="13" spans="1:11" ht="21.95" customHeight="1">
      <c r="A13" s="34"/>
      <c r="B13" s="34"/>
      <c r="C13" s="37">
        <f t="shared" si="2"/>
        <v>0</v>
      </c>
      <c r="D13" s="37"/>
      <c r="E13" s="37"/>
      <c r="F13" s="37"/>
      <c r="G13" s="37"/>
      <c r="H13" s="37"/>
      <c r="I13" s="37"/>
      <c r="J13" s="37"/>
      <c r="K13" s="37"/>
    </row>
    <row r="14" spans="1:11" ht="21.95" customHeight="1">
      <c r="A14" s="34"/>
      <c r="B14" s="34"/>
      <c r="C14" s="37">
        <f t="shared" si="2"/>
        <v>0</v>
      </c>
      <c r="D14" s="37"/>
      <c r="E14" s="37"/>
      <c r="F14" s="37"/>
      <c r="G14" s="37"/>
      <c r="H14" s="37"/>
      <c r="I14" s="37"/>
      <c r="J14" s="37"/>
      <c r="K14" s="37"/>
    </row>
    <row r="15" spans="1:11" ht="21.95" customHeight="1">
      <c r="A15" s="34"/>
      <c r="B15" s="34"/>
      <c r="C15" s="37">
        <f t="shared" si="2"/>
        <v>0</v>
      </c>
      <c r="D15" s="37"/>
      <c r="E15" s="37"/>
      <c r="F15" s="37"/>
      <c r="G15" s="37"/>
      <c r="H15" s="37"/>
      <c r="I15" s="37"/>
      <c r="J15" s="37"/>
      <c r="K15" s="37"/>
    </row>
    <row r="16" spans="1:11" ht="21.95" customHeight="1">
      <c r="A16" s="34"/>
      <c r="B16" s="34"/>
      <c r="C16" s="37">
        <f t="shared" si="2"/>
        <v>0</v>
      </c>
      <c r="D16" s="37"/>
      <c r="E16" s="37"/>
      <c r="F16" s="37"/>
      <c r="G16" s="37"/>
      <c r="H16" s="37"/>
      <c r="I16" s="37"/>
      <c r="J16" s="37"/>
      <c r="K16" s="37"/>
    </row>
    <row r="17" spans="1:11" ht="21.95" customHeight="1">
      <c r="A17" s="34"/>
      <c r="B17" s="34"/>
      <c r="C17" s="37">
        <f t="shared" si="2"/>
        <v>0</v>
      </c>
      <c r="D17" s="37"/>
      <c r="E17" s="37"/>
      <c r="F17" s="37"/>
      <c r="G17" s="37"/>
      <c r="H17" s="37"/>
      <c r="I17" s="37"/>
      <c r="J17" s="37"/>
      <c r="K17" s="37"/>
    </row>
    <row r="18" spans="1:11" ht="21.95" customHeight="1">
      <c r="A18" s="34"/>
      <c r="B18" s="34"/>
      <c r="C18" s="37">
        <f t="shared" si="2"/>
        <v>0</v>
      </c>
      <c r="D18" s="37"/>
      <c r="E18" s="37"/>
      <c r="F18" s="37"/>
      <c r="G18" s="37"/>
      <c r="H18" s="37"/>
      <c r="I18" s="37"/>
      <c r="J18" s="37"/>
      <c r="K18" s="37"/>
    </row>
    <row r="19" spans="1:11" ht="12.75" customHeight="1">
      <c r="H19" s="38"/>
      <c r="K19" s="38"/>
    </row>
    <row r="20" spans="1:11" ht="12.75" customHeight="1">
      <c r="H20" s="38"/>
      <c r="K20" s="38"/>
    </row>
    <row r="21" spans="1:11" ht="12.75" customHeight="1">
      <c r="I21" s="38"/>
      <c r="K21" s="38"/>
    </row>
    <row r="22" spans="1:11" ht="12.75" customHeight="1">
      <c r="I22" s="38"/>
      <c r="J22" s="38"/>
    </row>
  </sheetData>
  <mergeCells count="11">
    <mergeCell ref="K4:K6"/>
    <mergeCell ref="A2:K2"/>
    <mergeCell ref="D4:I4"/>
    <mergeCell ref="G5:I5"/>
    <mergeCell ref="A4:A6"/>
    <mergeCell ref="B4:B6"/>
    <mergeCell ref="C4:C6"/>
    <mergeCell ref="D5:D6"/>
    <mergeCell ref="E5:E6"/>
    <mergeCell ref="F5:F6"/>
    <mergeCell ref="J4:J6"/>
  </mergeCells>
  <phoneticPr fontId="21" type="noConversion"/>
  <printOptions horizontalCentered="1"/>
  <pageMargins left="0.196527777777778" right="0.196527777777778" top="0.59027777777777801" bottom="0.196527777777778" header="0.5" footer="0.5"/>
  <pageSetup paperSize="9" scale="74" fitToHeight="1000" orientation="landscape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6"/>
  <sheetViews>
    <sheetView showGridLines="0" showZeros="0" workbookViewId="0">
      <selection activeCell="A2" sqref="A2"/>
    </sheetView>
  </sheetViews>
  <sheetFormatPr defaultColWidth="6.875" defaultRowHeight="12.75" customHeight="1"/>
  <cols>
    <col min="1" max="1" width="20.875" style="1" customWidth="1"/>
    <col min="2" max="2" width="17.5" style="1" customWidth="1"/>
    <col min="3" max="3" width="26.375" style="1" customWidth="1"/>
    <col min="4" max="4" width="21.5" style="1" customWidth="1"/>
    <col min="5" max="5" width="26.125" style="1" customWidth="1"/>
    <col min="6" max="6" width="18.125" style="1" customWidth="1"/>
    <col min="7" max="16384" width="6.875" style="1"/>
  </cols>
  <sheetData>
    <row r="1" spans="1:8" ht="22.5" customHeight="1">
      <c r="A1" s="2"/>
      <c r="B1" s="3"/>
      <c r="C1" s="3"/>
      <c r="D1" s="3"/>
      <c r="E1" s="3"/>
      <c r="F1" s="4"/>
    </row>
    <row r="2" spans="1:8" ht="22.5" customHeight="1">
      <c r="A2" s="5" t="s">
        <v>835</v>
      </c>
      <c r="B2" s="6"/>
      <c r="C2" s="6"/>
      <c r="D2" s="6"/>
      <c r="E2" s="6"/>
      <c r="F2" s="6"/>
    </row>
    <row r="3" spans="1:8" ht="22.5" customHeight="1">
      <c r="A3" s="303"/>
      <c r="B3" s="303"/>
      <c r="C3" s="7"/>
      <c r="D3" s="7"/>
      <c r="E3" s="8"/>
      <c r="F3" s="9" t="s">
        <v>207</v>
      </c>
    </row>
    <row r="4" spans="1:8" ht="22.5" customHeight="1">
      <c r="A4" s="304" t="s">
        <v>700</v>
      </c>
      <c r="B4" s="304"/>
      <c r="C4" s="304" t="s">
        <v>701</v>
      </c>
      <c r="D4" s="304"/>
      <c r="E4" s="304"/>
      <c r="F4" s="304"/>
    </row>
    <row r="5" spans="1:8" ht="22.5" customHeight="1">
      <c r="A5" s="10" t="s">
        <v>681</v>
      </c>
      <c r="B5" s="10" t="s">
        <v>263</v>
      </c>
      <c r="C5" s="10" t="s">
        <v>702</v>
      </c>
      <c r="D5" s="11" t="s">
        <v>263</v>
      </c>
      <c r="E5" s="10" t="s">
        <v>703</v>
      </c>
      <c r="F5" s="10" t="s">
        <v>263</v>
      </c>
    </row>
    <row r="6" spans="1:8" ht="22.5" customHeight="1">
      <c r="A6" s="12" t="s">
        <v>836</v>
      </c>
      <c r="B6" s="13">
        <v>0</v>
      </c>
      <c r="C6" s="14" t="s">
        <v>837</v>
      </c>
      <c r="D6" s="15">
        <v>0</v>
      </c>
      <c r="E6" s="16" t="s">
        <v>838</v>
      </c>
      <c r="F6" s="15">
        <v>0</v>
      </c>
    </row>
    <row r="7" spans="1:8" ht="22.5" customHeight="1">
      <c r="A7" s="17"/>
      <c r="B7" s="13"/>
      <c r="C7" s="14" t="s">
        <v>839</v>
      </c>
      <c r="D7" s="15">
        <v>0</v>
      </c>
      <c r="E7" s="18" t="s">
        <v>840</v>
      </c>
      <c r="F7" s="15">
        <v>0</v>
      </c>
    </row>
    <row r="8" spans="1:8" ht="22.5" customHeight="1">
      <c r="A8" s="17"/>
      <c r="B8" s="13"/>
      <c r="C8" s="14" t="s">
        <v>841</v>
      </c>
      <c r="D8" s="15">
        <v>0</v>
      </c>
      <c r="E8" s="18" t="s">
        <v>842</v>
      </c>
      <c r="F8" s="15">
        <v>0</v>
      </c>
      <c r="H8" s="19"/>
    </row>
    <row r="9" spans="1:8" ht="22.5" customHeight="1">
      <c r="A9" s="12"/>
      <c r="B9" s="13"/>
      <c r="C9" s="14" t="s">
        <v>843</v>
      </c>
      <c r="D9" s="15">
        <v>0</v>
      </c>
      <c r="E9" s="18" t="s">
        <v>844</v>
      </c>
      <c r="F9" s="15">
        <v>0</v>
      </c>
    </row>
    <row r="10" spans="1:8" ht="22.5" customHeight="1">
      <c r="A10" s="12"/>
      <c r="B10" s="13"/>
      <c r="C10" s="14" t="s">
        <v>845</v>
      </c>
      <c r="D10" s="15">
        <v>0</v>
      </c>
      <c r="E10" s="18" t="s">
        <v>846</v>
      </c>
      <c r="F10" s="15">
        <v>0</v>
      </c>
      <c r="G10" s="19"/>
    </row>
    <row r="11" spans="1:8" ht="22.5" customHeight="1">
      <c r="A11" s="17"/>
      <c r="B11" s="13"/>
      <c r="C11" s="14" t="s">
        <v>847</v>
      </c>
      <c r="D11" s="15">
        <v>0</v>
      </c>
      <c r="E11" s="18" t="s">
        <v>848</v>
      </c>
      <c r="F11" s="15">
        <v>0</v>
      </c>
      <c r="G11" s="19"/>
    </row>
    <row r="12" spans="1:8" ht="22.5" customHeight="1">
      <c r="A12" s="17"/>
      <c r="B12" s="13"/>
      <c r="C12" s="14" t="s">
        <v>849</v>
      </c>
      <c r="D12" s="15">
        <v>0</v>
      </c>
      <c r="E12" s="18" t="s">
        <v>840</v>
      </c>
      <c r="F12" s="15">
        <v>0</v>
      </c>
      <c r="G12" s="19"/>
    </row>
    <row r="13" spans="1:8" ht="22.5" customHeight="1">
      <c r="A13" s="20"/>
      <c r="B13" s="13"/>
      <c r="C13" s="14" t="s">
        <v>850</v>
      </c>
      <c r="D13" s="15">
        <v>0</v>
      </c>
      <c r="E13" s="18" t="s">
        <v>842</v>
      </c>
      <c r="F13" s="15">
        <v>0</v>
      </c>
      <c r="G13" s="19"/>
    </row>
    <row r="14" spans="1:8" ht="22.5" customHeight="1">
      <c r="A14" s="20"/>
      <c r="B14" s="13"/>
      <c r="C14" s="14" t="s">
        <v>851</v>
      </c>
      <c r="D14" s="15">
        <v>0</v>
      </c>
      <c r="E14" s="18" t="s">
        <v>844</v>
      </c>
      <c r="F14" s="15">
        <v>0</v>
      </c>
    </row>
    <row r="15" spans="1:8" ht="22.5" customHeight="1">
      <c r="A15" s="20"/>
      <c r="B15" s="13"/>
      <c r="C15" s="14" t="s">
        <v>852</v>
      </c>
      <c r="D15" s="15">
        <v>0</v>
      </c>
      <c r="E15" s="18" t="s">
        <v>853</v>
      </c>
      <c r="F15" s="15">
        <v>0</v>
      </c>
    </row>
    <row r="16" spans="1:8" ht="22.5" customHeight="1">
      <c r="A16" s="21"/>
      <c r="B16" s="22"/>
      <c r="C16" s="14" t="s">
        <v>854</v>
      </c>
      <c r="D16" s="15">
        <v>0</v>
      </c>
      <c r="E16" s="18" t="s">
        <v>855</v>
      </c>
      <c r="F16" s="15">
        <v>0</v>
      </c>
      <c r="H16" s="19"/>
    </row>
    <row r="17" spans="1:6" ht="22.5" customHeight="1">
      <c r="A17" s="23"/>
      <c r="B17" s="22"/>
      <c r="C17" s="14" t="s">
        <v>856</v>
      </c>
      <c r="D17" s="15">
        <v>0</v>
      </c>
      <c r="E17" s="18" t="s">
        <v>857</v>
      </c>
      <c r="F17" s="15">
        <v>0</v>
      </c>
    </row>
    <row r="18" spans="1:6" ht="22.5" customHeight="1">
      <c r="A18" s="23"/>
      <c r="B18" s="22"/>
      <c r="C18" s="14" t="s">
        <v>858</v>
      </c>
      <c r="D18" s="15">
        <v>0</v>
      </c>
      <c r="E18" s="18" t="s">
        <v>859</v>
      </c>
      <c r="F18" s="15">
        <v>0</v>
      </c>
    </row>
    <row r="19" spans="1:6" ht="22.5" customHeight="1">
      <c r="A19" s="20"/>
      <c r="B19" s="22"/>
      <c r="C19" s="14" t="s">
        <v>860</v>
      </c>
      <c r="D19" s="15">
        <v>0</v>
      </c>
      <c r="E19" s="18" t="s">
        <v>861</v>
      </c>
      <c r="F19" s="15">
        <v>0</v>
      </c>
    </row>
    <row r="20" spans="1:6" ht="22.5" customHeight="1">
      <c r="A20" s="20"/>
      <c r="B20" s="13"/>
      <c r="C20" s="14" t="s">
        <v>862</v>
      </c>
      <c r="D20" s="15">
        <v>0</v>
      </c>
      <c r="E20" s="18" t="s">
        <v>846</v>
      </c>
      <c r="F20" s="15">
        <v>0</v>
      </c>
    </row>
    <row r="21" spans="1:6" ht="22.5" customHeight="1">
      <c r="A21" s="21"/>
      <c r="B21" s="13"/>
      <c r="C21" s="23"/>
      <c r="D21" s="15"/>
      <c r="E21" s="18" t="s">
        <v>453</v>
      </c>
      <c r="F21" s="15">
        <v>0</v>
      </c>
    </row>
    <row r="22" spans="1:6" ht="18" customHeight="1">
      <c r="A22" s="23"/>
      <c r="B22" s="13"/>
      <c r="C22" s="23"/>
      <c r="D22" s="15"/>
      <c r="E22" s="24" t="s">
        <v>863</v>
      </c>
      <c r="F22" s="15">
        <v>0</v>
      </c>
    </row>
    <row r="23" spans="1:6" ht="19.5" customHeight="1">
      <c r="A23" s="23"/>
      <c r="B23" s="13"/>
      <c r="C23" s="23"/>
      <c r="D23" s="15"/>
      <c r="E23" s="24" t="s">
        <v>864</v>
      </c>
      <c r="F23" s="15">
        <v>0</v>
      </c>
    </row>
    <row r="24" spans="1:6" ht="21.75" customHeight="1">
      <c r="A24" s="23"/>
      <c r="B24" s="13"/>
      <c r="C24" s="14"/>
      <c r="D24" s="25"/>
      <c r="E24" s="24" t="s">
        <v>865</v>
      </c>
      <c r="F24" s="15">
        <v>0</v>
      </c>
    </row>
    <row r="25" spans="1:6" ht="23.25" customHeight="1">
      <c r="A25" s="23"/>
      <c r="B25" s="13"/>
      <c r="C25" s="14"/>
      <c r="D25" s="25"/>
      <c r="E25" s="12"/>
      <c r="F25" s="26"/>
    </row>
    <row r="26" spans="1:6" ht="18" customHeight="1">
      <c r="A26" s="11" t="s">
        <v>771</v>
      </c>
      <c r="B26" s="22">
        <f>SUM(B6,B9,B10,B12,B13,B14,B15)</f>
        <v>0</v>
      </c>
      <c r="C26" s="11" t="s">
        <v>772</v>
      </c>
      <c r="D26" s="25">
        <f>SUM(D6:D20)</f>
        <v>0</v>
      </c>
      <c r="E26" s="11" t="s">
        <v>772</v>
      </c>
      <c r="F26" s="26">
        <f>SUM(F6,F11,F21,F22,F23)</f>
        <v>0</v>
      </c>
    </row>
  </sheetData>
  <mergeCells count="3">
    <mergeCell ref="A3:B3"/>
    <mergeCell ref="A4:B4"/>
    <mergeCell ref="C4:F4"/>
  </mergeCells>
  <phoneticPr fontId="21" type="noConversion"/>
  <printOptions horizontalCentered="1"/>
  <pageMargins left="0.749305555555556" right="0.749305555555556" top="0.78680555555555598" bottom="0.999305555555556" header="0" footer="0"/>
  <pageSetup paperSize="9" scale="68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06"/>
  <sheetViews>
    <sheetView workbookViewId="0">
      <selection activeCell="A2" sqref="A2:D2"/>
    </sheetView>
  </sheetViews>
  <sheetFormatPr defaultColWidth="8.75" defaultRowHeight="12"/>
  <cols>
    <col min="1" max="1" width="32.125" style="110" customWidth="1"/>
    <col min="2" max="4" width="15.625" style="110" customWidth="1"/>
    <col min="5" max="255" width="9.125" style="111" customWidth="1"/>
    <col min="256" max="16384" width="8.75" style="111"/>
  </cols>
  <sheetData>
    <row r="1" spans="1:4">
      <c r="A1" s="110" t="s">
        <v>250</v>
      </c>
    </row>
    <row r="2" spans="1:4" s="110" customFormat="1" ht="22.5">
      <c r="A2" s="261" t="s">
        <v>251</v>
      </c>
      <c r="B2" s="261"/>
      <c r="C2" s="261"/>
      <c r="D2" s="261"/>
    </row>
    <row r="3" spans="1:4" s="110" customFormat="1" ht="21.95" customHeight="1">
      <c r="B3" s="112"/>
      <c r="C3" s="112"/>
      <c r="D3" s="113" t="s">
        <v>207</v>
      </c>
    </row>
    <row r="4" spans="1:4" s="110" customFormat="1" ht="39.950000000000003" customHeight="1">
      <c r="A4" s="140" t="s">
        <v>208</v>
      </c>
      <c r="B4" s="88" t="s">
        <v>237</v>
      </c>
      <c r="C4" s="88" t="s">
        <v>210</v>
      </c>
      <c r="D4" s="146" t="s">
        <v>238</v>
      </c>
    </row>
    <row r="5" spans="1:4" s="110" customFormat="1" ht="21.95" customHeight="1">
      <c r="A5" s="142" t="s">
        <v>252</v>
      </c>
      <c r="B5" s="147"/>
      <c r="C5" s="147"/>
      <c r="D5" s="143"/>
    </row>
    <row r="6" spans="1:4" s="110" customFormat="1" ht="21.95" customHeight="1">
      <c r="A6" s="142" t="s">
        <v>253</v>
      </c>
      <c r="B6" s="147"/>
      <c r="C6" s="147"/>
      <c r="D6" s="143"/>
    </row>
    <row r="7" spans="1:4" s="110" customFormat="1" ht="21.95" customHeight="1">
      <c r="A7" s="142" t="s">
        <v>254</v>
      </c>
      <c r="B7" s="147"/>
      <c r="C7" s="147"/>
      <c r="D7" s="143"/>
    </row>
    <row r="8" spans="1:4" s="110" customFormat="1" ht="21.95" customHeight="1">
      <c r="A8" s="142" t="s">
        <v>255</v>
      </c>
      <c r="B8" s="147"/>
      <c r="C8" s="147"/>
      <c r="D8" s="143"/>
    </row>
    <row r="9" spans="1:4" s="110" customFormat="1" ht="21.95" customHeight="1">
      <c r="A9" s="142" t="s">
        <v>256</v>
      </c>
      <c r="B9" s="147"/>
      <c r="C9" s="147"/>
      <c r="D9" s="143"/>
    </row>
    <row r="10" spans="1:4" s="110" customFormat="1" ht="21.95" customHeight="1">
      <c r="A10" s="142" t="s">
        <v>257</v>
      </c>
      <c r="B10" s="147"/>
      <c r="C10" s="147"/>
      <c r="D10" s="143"/>
    </row>
    <row r="11" spans="1:4" s="110" customFormat="1" ht="21.95" customHeight="1">
      <c r="A11" s="142" t="s">
        <v>257</v>
      </c>
      <c r="B11" s="147"/>
      <c r="C11" s="147"/>
      <c r="D11" s="143"/>
    </row>
    <row r="12" spans="1:4" s="110" customFormat="1" ht="21.95" customHeight="1">
      <c r="A12" s="142" t="s">
        <v>257</v>
      </c>
      <c r="B12" s="147"/>
      <c r="C12" s="147"/>
      <c r="D12" s="143"/>
    </row>
    <row r="13" spans="1:4" s="110" customFormat="1" ht="21.95" customHeight="1">
      <c r="A13" s="142" t="s">
        <v>257</v>
      </c>
      <c r="B13" s="147"/>
      <c r="C13" s="147"/>
      <c r="D13" s="143"/>
    </row>
    <row r="14" spans="1:4" s="110" customFormat="1" ht="21.95" customHeight="1">
      <c r="A14" s="142" t="s">
        <v>257</v>
      </c>
      <c r="B14" s="147"/>
      <c r="C14" s="147"/>
      <c r="D14" s="143"/>
    </row>
    <row r="15" spans="1:4" s="110" customFormat="1" ht="21.95" customHeight="1">
      <c r="A15" s="142" t="s">
        <v>257</v>
      </c>
      <c r="B15" s="147"/>
      <c r="C15" s="147"/>
      <c r="D15" s="143"/>
    </row>
    <row r="16" spans="1:4" s="110" customFormat="1" ht="21.95" customHeight="1">
      <c r="A16" s="142"/>
      <c r="B16" s="147"/>
      <c r="C16" s="147"/>
      <c r="D16" s="143"/>
    </row>
    <row r="17" spans="1:4" s="110" customFormat="1" ht="21.95" customHeight="1">
      <c r="A17" s="142"/>
      <c r="B17" s="147"/>
      <c r="C17" s="147"/>
      <c r="D17" s="143"/>
    </row>
    <row r="18" spans="1:4" s="110" customFormat="1" ht="21.95" customHeight="1">
      <c r="A18" s="142"/>
      <c r="B18" s="147"/>
      <c r="C18" s="147"/>
      <c r="D18" s="143"/>
    </row>
    <row r="19" spans="1:4" s="110" customFormat="1" ht="21.95" customHeight="1">
      <c r="A19" s="142"/>
      <c r="B19" s="147"/>
      <c r="C19" s="147"/>
      <c r="D19" s="143"/>
    </row>
    <row r="20" spans="1:4" s="110" customFormat="1" ht="21.95" customHeight="1">
      <c r="A20" s="142"/>
      <c r="B20" s="147"/>
      <c r="C20" s="147"/>
      <c r="D20" s="143"/>
    </row>
    <row r="21" spans="1:4" s="110" customFormat="1" ht="21.95" customHeight="1">
      <c r="A21" s="142"/>
      <c r="B21" s="147"/>
      <c r="C21" s="147"/>
      <c r="D21" s="143"/>
    </row>
    <row r="22" spans="1:4" s="110" customFormat="1" ht="21.95" customHeight="1">
      <c r="A22" s="142"/>
      <c r="B22" s="147"/>
      <c r="C22" s="147"/>
      <c r="D22" s="143"/>
    </row>
    <row r="23" spans="1:4" s="110" customFormat="1" ht="21.95" customHeight="1">
      <c r="A23" s="142"/>
      <c r="B23" s="147"/>
      <c r="C23" s="147"/>
      <c r="D23" s="143"/>
    </row>
    <row r="24" spans="1:4" s="110" customFormat="1" ht="21.95" customHeight="1">
      <c r="A24" s="142"/>
      <c r="B24" s="147"/>
      <c r="C24" s="147"/>
      <c r="D24" s="143"/>
    </row>
    <row r="25" spans="1:4" s="110" customFormat="1" ht="21.95" customHeight="1">
      <c r="A25" s="142"/>
      <c r="B25" s="147"/>
      <c r="C25" s="147"/>
      <c r="D25" s="143"/>
    </row>
    <row r="26" spans="1:4" s="110" customFormat="1" ht="21.95" customHeight="1">
      <c r="A26" s="142"/>
      <c r="B26" s="147"/>
      <c r="C26" s="147"/>
      <c r="D26" s="143"/>
    </row>
    <row r="27" spans="1:4" s="110" customFormat="1" ht="21.95" customHeight="1">
      <c r="A27" s="142"/>
      <c r="B27" s="147"/>
      <c r="C27" s="147"/>
      <c r="D27" s="143"/>
    </row>
    <row r="28" spans="1:4" s="110" customFormat="1" ht="21.95" customHeight="1">
      <c r="A28" s="142"/>
      <c r="B28" s="147"/>
      <c r="C28" s="147"/>
      <c r="D28" s="143"/>
    </row>
    <row r="29" spans="1:4" s="110" customFormat="1" ht="21.95" customHeight="1">
      <c r="A29" s="142"/>
      <c r="B29" s="147"/>
      <c r="C29" s="147"/>
      <c r="D29" s="143"/>
    </row>
    <row r="30" spans="1:4" s="110" customFormat="1" ht="21.95" customHeight="1">
      <c r="A30" s="142"/>
      <c r="B30" s="147"/>
      <c r="C30" s="147"/>
      <c r="D30" s="143"/>
    </row>
    <row r="31" spans="1:4" s="110" customFormat="1" ht="21.95" customHeight="1">
      <c r="A31" s="142"/>
      <c r="B31" s="147"/>
      <c r="C31" s="147"/>
      <c r="D31" s="143"/>
    </row>
    <row r="32" spans="1:4" s="110" customFormat="1" ht="21.95" customHeight="1">
      <c r="A32" s="148" t="s">
        <v>258</v>
      </c>
      <c r="B32" s="89"/>
      <c r="C32" s="89"/>
      <c r="D32" s="145"/>
    </row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  <row r="43" ht="21.95" customHeight="1"/>
    <row r="44" ht="21.95" customHeight="1"/>
    <row r="45" ht="21.95" customHeight="1"/>
    <row r="46" ht="21.95" customHeight="1"/>
    <row r="47" ht="21.95" customHeight="1"/>
    <row r="48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  <row r="80" ht="21.95" customHeight="1"/>
    <row r="81" ht="21.95" customHeight="1"/>
    <row r="82" ht="21.95" customHeight="1"/>
    <row r="83" ht="21.95" customHeight="1"/>
    <row r="84" ht="21.95" customHeight="1"/>
    <row r="85" ht="21.95" customHeight="1"/>
    <row r="86" ht="21.95" customHeight="1"/>
    <row r="87" ht="21.95" customHeight="1"/>
    <row r="88" ht="21.95" customHeight="1"/>
    <row r="89" ht="21.95" customHeight="1"/>
    <row r="90" ht="21.95" customHeight="1"/>
    <row r="91" ht="21.95" customHeight="1"/>
    <row r="92" ht="21.95" customHeight="1"/>
    <row r="93" ht="21.95" customHeight="1"/>
    <row r="94" ht="21.95" customHeight="1"/>
    <row r="95" ht="21.95" customHeight="1"/>
    <row r="96" ht="21.95" customHeight="1"/>
    <row r="97" ht="21.95" customHeight="1"/>
    <row r="98" ht="21.95" customHeight="1"/>
    <row r="99" ht="21.95" customHeight="1"/>
    <row r="100" ht="21.95" customHeight="1"/>
    <row r="101" ht="21.95" customHeight="1"/>
    <row r="102" ht="21.95" customHeight="1"/>
    <row r="103" ht="21.95" customHeight="1"/>
    <row r="104" ht="21.95" customHeight="1"/>
    <row r="105" ht="21.95" customHeight="1"/>
    <row r="106" ht="15.6" customHeight="1"/>
  </sheetData>
  <mergeCells count="1">
    <mergeCell ref="A2:D2"/>
  </mergeCells>
  <phoneticPr fontId="21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56"/>
  <sheetViews>
    <sheetView workbookViewId="0">
      <selection activeCell="A2" sqref="A2:B2"/>
    </sheetView>
  </sheetViews>
  <sheetFormatPr defaultColWidth="22.375" defaultRowHeight="12"/>
  <cols>
    <col min="1" max="1" width="40" style="108" customWidth="1"/>
    <col min="2" max="2" width="22.375" style="108" customWidth="1"/>
    <col min="3" max="254" width="9.125" style="109" customWidth="1"/>
    <col min="255" max="255" width="40" style="109" customWidth="1"/>
    <col min="256" max="16384" width="22.375" style="109"/>
  </cols>
  <sheetData>
    <row r="1" spans="1:2">
      <c r="A1" s="108" t="s">
        <v>259</v>
      </c>
    </row>
    <row r="2" spans="1:2" s="108" customFormat="1" ht="22.5">
      <c r="A2" s="261" t="s">
        <v>260</v>
      </c>
      <c r="B2" s="261"/>
    </row>
    <row r="3" spans="1:2" s="108" customFormat="1" ht="21.95" customHeight="1">
      <c r="A3" s="262" t="s">
        <v>261</v>
      </c>
      <c r="B3" s="262"/>
    </row>
    <row r="4" spans="1:2" s="108" customFormat="1" ht="39.950000000000003" customHeight="1">
      <c r="A4" s="140" t="s">
        <v>262</v>
      </c>
      <c r="B4" s="141" t="s">
        <v>263</v>
      </c>
    </row>
    <row r="5" spans="1:2" s="108" customFormat="1" ht="21.95" customHeight="1">
      <c r="A5" s="142" t="s">
        <v>264</v>
      </c>
      <c r="B5" s="143"/>
    </row>
    <row r="6" spans="1:2" s="108" customFormat="1" ht="21.95" customHeight="1">
      <c r="A6" s="142" t="s">
        <v>265</v>
      </c>
      <c r="B6" s="143"/>
    </row>
    <row r="7" spans="1:2" s="108" customFormat="1" ht="21.95" customHeight="1">
      <c r="A7" s="142" t="s">
        <v>266</v>
      </c>
      <c r="B7" s="143"/>
    </row>
    <row r="8" spans="1:2" s="108" customFormat="1" ht="21.95" customHeight="1">
      <c r="A8" s="142" t="s">
        <v>267</v>
      </c>
      <c r="B8" s="143"/>
    </row>
    <row r="9" spans="1:2" s="108" customFormat="1" ht="21.95" customHeight="1">
      <c r="A9" s="142" t="s">
        <v>268</v>
      </c>
      <c r="B9" s="143"/>
    </row>
    <row r="10" spans="1:2" s="108" customFormat="1" ht="21.95" customHeight="1">
      <c r="A10" s="142" t="s">
        <v>269</v>
      </c>
      <c r="B10" s="143"/>
    </row>
    <row r="11" spans="1:2" s="108" customFormat="1" ht="21.95" customHeight="1">
      <c r="A11" s="142" t="s">
        <v>270</v>
      </c>
      <c r="B11" s="143"/>
    </row>
    <row r="12" spans="1:2" s="108" customFormat="1" ht="21.95" customHeight="1">
      <c r="A12" s="142" t="s">
        <v>271</v>
      </c>
      <c r="B12" s="143"/>
    </row>
    <row r="13" spans="1:2" s="108" customFormat="1" ht="21.95" customHeight="1">
      <c r="A13" s="142" t="s">
        <v>272</v>
      </c>
      <c r="B13" s="143"/>
    </row>
    <row r="14" spans="1:2" s="108" customFormat="1" ht="21.95" customHeight="1">
      <c r="A14" s="142" t="s">
        <v>273</v>
      </c>
      <c r="B14" s="143"/>
    </row>
    <row r="15" spans="1:2" s="108" customFormat="1" ht="21.95" customHeight="1">
      <c r="A15" s="142" t="s">
        <v>274</v>
      </c>
      <c r="B15" s="143"/>
    </row>
    <row r="16" spans="1:2" s="108" customFormat="1" ht="21.95" customHeight="1">
      <c r="A16" s="142" t="s">
        <v>275</v>
      </c>
      <c r="B16" s="143"/>
    </row>
    <row r="17" spans="1:2" s="108" customFormat="1" ht="21.95" customHeight="1">
      <c r="A17" s="142" t="s">
        <v>276</v>
      </c>
      <c r="B17" s="143"/>
    </row>
    <row r="18" spans="1:2" s="108" customFormat="1" ht="21.95" customHeight="1">
      <c r="A18" s="142" t="s">
        <v>277</v>
      </c>
      <c r="B18" s="143"/>
    </row>
    <row r="19" spans="1:2" s="108" customFormat="1" ht="21.95" customHeight="1">
      <c r="A19" s="142" t="s">
        <v>278</v>
      </c>
      <c r="B19" s="143"/>
    </row>
    <row r="20" spans="1:2" s="108" customFormat="1" ht="21.95" customHeight="1">
      <c r="A20" s="142" t="s">
        <v>279</v>
      </c>
      <c r="B20" s="143"/>
    </row>
    <row r="21" spans="1:2" s="108" customFormat="1" ht="21.95" customHeight="1">
      <c r="A21" s="142" t="s">
        <v>280</v>
      </c>
      <c r="B21" s="143"/>
    </row>
    <row r="22" spans="1:2" s="108" customFormat="1" ht="21.95" customHeight="1">
      <c r="A22" s="142" t="s">
        <v>281</v>
      </c>
      <c r="B22" s="143"/>
    </row>
    <row r="23" spans="1:2" s="108" customFormat="1" ht="21.95" customHeight="1">
      <c r="A23" s="142" t="s">
        <v>282</v>
      </c>
      <c r="B23" s="143"/>
    </row>
    <row r="24" spans="1:2" s="108" customFormat="1" ht="21.95" customHeight="1">
      <c r="A24" s="142" t="s">
        <v>283</v>
      </c>
      <c r="B24" s="143"/>
    </row>
    <row r="25" spans="1:2" s="108" customFormat="1" ht="21.95" customHeight="1">
      <c r="A25" s="142" t="s">
        <v>284</v>
      </c>
      <c r="B25" s="143"/>
    </row>
    <row r="26" spans="1:2" s="108" customFormat="1" ht="21.95" customHeight="1">
      <c r="A26" s="142" t="s">
        <v>285</v>
      </c>
      <c r="B26" s="143"/>
    </row>
    <row r="27" spans="1:2" s="108" customFormat="1" ht="21.95" customHeight="1">
      <c r="A27" s="142" t="s">
        <v>286</v>
      </c>
      <c r="B27" s="143"/>
    </row>
    <row r="28" spans="1:2" s="108" customFormat="1" ht="21.95" customHeight="1">
      <c r="A28" s="142" t="s">
        <v>287</v>
      </c>
      <c r="B28" s="143"/>
    </row>
    <row r="29" spans="1:2" s="108" customFormat="1" ht="21.95" customHeight="1">
      <c r="A29" s="142" t="s">
        <v>288</v>
      </c>
      <c r="B29" s="143"/>
    </row>
    <row r="30" spans="1:2" s="108" customFormat="1" ht="21.95" customHeight="1">
      <c r="A30" s="144" t="s">
        <v>289</v>
      </c>
      <c r="B30" s="145"/>
    </row>
    <row r="31" spans="1:2" s="108" customFormat="1" ht="21.95" customHeight="1">
      <c r="A31" s="142" t="s">
        <v>290</v>
      </c>
      <c r="B31" s="143"/>
    </row>
    <row r="32" spans="1:2" ht="21.95" customHeight="1">
      <c r="A32" s="142" t="s">
        <v>291</v>
      </c>
      <c r="B32" s="143"/>
    </row>
    <row r="33" spans="1:2" ht="21.95" customHeight="1">
      <c r="A33" s="142" t="s">
        <v>292</v>
      </c>
      <c r="B33" s="143"/>
    </row>
    <row r="34" spans="1:2" ht="21.95" customHeight="1">
      <c r="A34" s="142" t="s">
        <v>293</v>
      </c>
      <c r="B34" s="143"/>
    </row>
    <row r="35" spans="1:2" ht="21.95" customHeight="1">
      <c r="A35" s="142" t="s">
        <v>294</v>
      </c>
      <c r="B35" s="143"/>
    </row>
    <row r="36" spans="1:2" ht="21.95" customHeight="1">
      <c r="A36" s="142" t="s">
        <v>295</v>
      </c>
      <c r="B36" s="143"/>
    </row>
    <row r="37" spans="1:2" ht="21.95" customHeight="1">
      <c r="A37" s="142" t="s">
        <v>296</v>
      </c>
      <c r="B37" s="143"/>
    </row>
    <row r="38" spans="1:2" ht="21.95" customHeight="1">
      <c r="A38" s="142" t="s">
        <v>297</v>
      </c>
      <c r="B38" s="143"/>
    </row>
    <row r="39" spans="1:2" ht="21.95" customHeight="1">
      <c r="A39" s="142" t="s">
        <v>298</v>
      </c>
      <c r="B39" s="143"/>
    </row>
    <row r="40" spans="1:2" ht="21.95" customHeight="1">
      <c r="A40" s="142" t="s">
        <v>299</v>
      </c>
      <c r="B40" s="143"/>
    </row>
    <row r="41" spans="1:2" ht="21.95" customHeight="1">
      <c r="A41" s="142" t="s">
        <v>300</v>
      </c>
      <c r="B41" s="143"/>
    </row>
    <row r="42" spans="1:2" ht="21.95" customHeight="1">
      <c r="A42" s="142" t="s">
        <v>301</v>
      </c>
      <c r="B42" s="143"/>
    </row>
    <row r="43" spans="1:2" ht="21.95" customHeight="1">
      <c r="A43" s="142" t="s">
        <v>302</v>
      </c>
      <c r="B43" s="143"/>
    </row>
    <row r="44" spans="1:2" ht="21.95" customHeight="1">
      <c r="A44" s="142" t="s">
        <v>303</v>
      </c>
      <c r="B44" s="143"/>
    </row>
    <row r="45" spans="1:2" ht="21.95" customHeight="1">
      <c r="A45" s="142" t="s">
        <v>304</v>
      </c>
      <c r="B45" s="143"/>
    </row>
    <row r="46" spans="1:2" ht="21.95" customHeight="1">
      <c r="A46" s="142" t="s">
        <v>305</v>
      </c>
      <c r="B46" s="143"/>
    </row>
    <row r="47" spans="1:2" ht="21.95" customHeight="1">
      <c r="A47" s="142" t="s">
        <v>306</v>
      </c>
      <c r="B47" s="143"/>
    </row>
    <row r="48" spans="1:2" ht="21.95" customHeight="1">
      <c r="A48" s="142" t="s">
        <v>307</v>
      </c>
      <c r="B48" s="143"/>
    </row>
    <row r="49" spans="1:2" ht="21.95" customHeight="1">
      <c r="A49" s="142" t="s">
        <v>308</v>
      </c>
      <c r="B49" s="143"/>
    </row>
    <row r="50" spans="1:2" ht="21.95" customHeight="1">
      <c r="A50" s="142" t="s">
        <v>309</v>
      </c>
      <c r="B50" s="143"/>
    </row>
    <row r="51" spans="1:2" ht="21.95" customHeight="1">
      <c r="A51" s="142" t="s">
        <v>310</v>
      </c>
      <c r="B51" s="143"/>
    </row>
    <row r="52" spans="1:2" ht="21.95" customHeight="1">
      <c r="A52" s="142" t="s">
        <v>311</v>
      </c>
      <c r="B52" s="143"/>
    </row>
    <row r="53" spans="1:2" ht="21.95" customHeight="1">
      <c r="A53" s="142" t="s">
        <v>312</v>
      </c>
      <c r="B53" s="143"/>
    </row>
    <row r="54" spans="1:2" ht="21.95" customHeight="1">
      <c r="A54" s="142" t="s">
        <v>313</v>
      </c>
      <c r="B54" s="143"/>
    </row>
    <row r="55" spans="1:2" ht="21.95" customHeight="1">
      <c r="A55" s="142" t="s">
        <v>314</v>
      </c>
      <c r="B55" s="143"/>
    </row>
    <row r="56" spans="1:2" ht="21.95" customHeight="1">
      <c r="A56" s="144" t="s">
        <v>315</v>
      </c>
      <c r="B56" s="145"/>
    </row>
  </sheetData>
  <mergeCells count="2">
    <mergeCell ref="A2:B2"/>
    <mergeCell ref="A3:B3"/>
  </mergeCells>
  <phoneticPr fontId="21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0"/>
  <sheetViews>
    <sheetView workbookViewId="0">
      <selection activeCell="C11" sqref="C11"/>
    </sheetView>
  </sheetViews>
  <sheetFormatPr defaultRowHeight="12"/>
  <cols>
    <col min="1" max="1" width="33" style="91" customWidth="1"/>
    <col min="2" max="4" width="12.625" style="91" customWidth="1"/>
    <col min="5" max="5" width="19.75" style="91" customWidth="1"/>
    <col min="6" max="16384" width="9" style="91"/>
  </cols>
  <sheetData>
    <row r="1" spans="1:4">
      <c r="A1" s="91" t="s">
        <v>316</v>
      </c>
    </row>
    <row r="2" spans="1:4" ht="21.95" customHeight="1">
      <c r="A2" s="259" t="s">
        <v>317</v>
      </c>
      <c r="B2" s="259"/>
      <c r="C2" s="259"/>
      <c r="D2" s="259"/>
    </row>
    <row r="3" spans="1:4" ht="21.95" customHeight="1">
      <c r="D3" s="101" t="s">
        <v>207</v>
      </c>
    </row>
    <row r="4" spans="1:4" ht="39.950000000000003" customHeight="1">
      <c r="A4" s="92" t="s">
        <v>208</v>
      </c>
      <c r="B4" s="93" t="s">
        <v>209</v>
      </c>
      <c r="C4" s="93" t="s">
        <v>210</v>
      </c>
      <c r="D4" s="135" t="s">
        <v>211</v>
      </c>
    </row>
    <row r="5" spans="1:4" ht="21.95" customHeight="1">
      <c r="A5" s="125" t="s">
        <v>318</v>
      </c>
      <c r="B5" s="126"/>
      <c r="C5" s="126"/>
      <c r="D5" s="136"/>
    </row>
    <row r="6" spans="1:4" ht="21.95" customHeight="1">
      <c r="A6" s="125" t="s">
        <v>319</v>
      </c>
      <c r="B6" s="126"/>
      <c r="C6" s="126"/>
      <c r="D6" s="136"/>
    </row>
    <row r="7" spans="1:4" ht="21.95" customHeight="1">
      <c r="A7" s="125" t="s">
        <v>320</v>
      </c>
      <c r="B7" s="126"/>
      <c r="C7" s="126"/>
      <c r="D7" s="136"/>
    </row>
    <row r="8" spans="1:4" ht="21.95" customHeight="1">
      <c r="A8" s="125" t="s">
        <v>321</v>
      </c>
      <c r="B8" s="126"/>
      <c r="C8" s="126"/>
      <c r="D8" s="136"/>
    </row>
    <row r="9" spans="1:4" ht="21.95" customHeight="1">
      <c r="A9" s="125" t="s">
        <v>322</v>
      </c>
      <c r="B9" s="126"/>
      <c r="C9" s="126"/>
      <c r="D9" s="136"/>
    </row>
    <row r="10" spans="1:4" ht="21.95" customHeight="1">
      <c r="A10" s="125" t="s">
        <v>323</v>
      </c>
      <c r="B10" s="126"/>
      <c r="C10" s="126"/>
      <c r="D10" s="136"/>
    </row>
    <row r="11" spans="1:4" ht="21.95" customHeight="1">
      <c r="A11" s="125" t="s">
        <v>324</v>
      </c>
      <c r="B11" s="126"/>
      <c r="C11" s="126"/>
      <c r="D11" s="136"/>
    </row>
    <row r="12" spans="1:4" ht="21.95" customHeight="1">
      <c r="A12" s="128" t="s">
        <v>325</v>
      </c>
      <c r="B12" s="126"/>
      <c r="C12" s="126"/>
      <c r="D12" s="136"/>
    </row>
    <row r="13" spans="1:4" ht="21.95" customHeight="1">
      <c r="A13" s="128" t="s">
        <v>326</v>
      </c>
      <c r="B13" s="126"/>
      <c r="C13" s="126"/>
      <c r="D13" s="136"/>
    </row>
    <row r="14" spans="1:4" ht="21.95" customHeight="1">
      <c r="A14" s="128" t="s">
        <v>327</v>
      </c>
      <c r="B14" s="130"/>
      <c r="C14" s="130"/>
      <c r="D14" s="124"/>
    </row>
    <row r="15" spans="1:4" ht="21.95" customHeight="1">
      <c r="A15" s="128" t="s">
        <v>328</v>
      </c>
      <c r="B15" s="130"/>
      <c r="C15" s="130"/>
      <c r="D15" s="124"/>
    </row>
    <row r="16" spans="1:4" ht="21.95" customHeight="1">
      <c r="A16" s="128" t="s">
        <v>329</v>
      </c>
      <c r="B16" s="130"/>
      <c r="C16" s="130"/>
      <c r="D16" s="124"/>
    </row>
    <row r="17" spans="1:4" ht="21.95" customHeight="1">
      <c r="A17" s="128" t="s">
        <v>330</v>
      </c>
      <c r="B17" s="130"/>
      <c r="C17" s="130"/>
      <c r="D17" s="124"/>
    </row>
    <row r="18" spans="1:4" ht="21.95" customHeight="1">
      <c r="A18" s="128" t="s">
        <v>331</v>
      </c>
      <c r="B18" s="130"/>
      <c r="C18" s="130"/>
      <c r="D18" s="124"/>
    </row>
    <row r="19" spans="1:4" ht="21.95" customHeight="1">
      <c r="A19" s="128" t="s">
        <v>332</v>
      </c>
      <c r="B19" s="130"/>
      <c r="C19" s="130"/>
      <c r="D19" s="124"/>
    </row>
    <row r="20" spans="1:4" ht="21.95" customHeight="1">
      <c r="A20" s="139" t="s">
        <v>333</v>
      </c>
      <c r="B20" s="132"/>
      <c r="C20" s="132"/>
      <c r="D20" s="134"/>
    </row>
  </sheetData>
  <mergeCells count="1">
    <mergeCell ref="A2:D2"/>
  </mergeCells>
  <phoneticPr fontId="21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3"/>
  <sheetViews>
    <sheetView workbookViewId="0">
      <selection activeCell="G7" sqref="F7:G7"/>
    </sheetView>
  </sheetViews>
  <sheetFormatPr defaultRowHeight="12"/>
  <cols>
    <col min="1" max="1" width="51.125" style="91" customWidth="1"/>
    <col min="2" max="4" width="10.625" style="91" customWidth="1"/>
    <col min="5" max="5" width="19.75" style="91" customWidth="1"/>
    <col min="6" max="16384" width="9" style="91"/>
  </cols>
  <sheetData>
    <row r="1" spans="1:4">
      <c r="A1" s="91" t="s">
        <v>334</v>
      </c>
    </row>
    <row r="2" spans="1:4" ht="21.95" customHeight="1">
      <c r="A2" s="259" t="s">
        <v>335</v>
      </c>
      <c r="B2" s="259"/>
      <c r="C2" s="259"/>
      <c r="D2" s="259"/>
    </row>
    <row r="3" spans="1:4" ht="21.95" customHeight="1">
      <c r="D3" s="101" t="s">
        <v>207</v>
      </c>
    </row>
    <row r="4" spans="1:4" ht="39.950000000000003" customHeight="1">
      <c r="A4" s="92" t="s">
        <v>208</v>
      </c>
      <c r="B4" s="93" t="s">
        <v>237</v>
      </c>
      <c r="C4" s="93" t="s">
        <v>210</v>
      </c>
      <c r="D4" s="135" t="s">
        <v>238</v>
      </c>
    </row>
    <row r="5" spans="1:4" ht="21.95" customHeight="1">
      <c r="A5" s="125" t="s">
        <v>336</v>
      </c>
      <c r="B5" s="126"/>
      <c r="C5" s="126"/>
      <c r="D5" s="136"/>
    </row>
    <row r="6" spans="1:4" ht="21.95" customHeight="1">
      <c r="A6" s="125" t="s">
        <v>337</v>
      </c>
      <c r="B6" s="126"/>
      <c r="C6" s="126"/>
      <c r="D6" s="136"/>
    </row>
    <row r="7" spans="1:4" ht="21.95" customHeight="1">
      <c r="A7" s="125" t="s">
        <v>338</v>
      </c>
      <c r="B7" s="126"/>
      <c r="C7" s="126"/>
      <c r="D7" s="136"/>
    </row>
    <row r="8" spans="1:4" ht="21.95" customHeight="1">
      <c r="A8" s="125" t="s">
        <v>339</v>
      </c>
      <c r="B8" s="126"/>
      <c r="C8" s="126"/>
      <c r="D8" s="136"/>
    </row>
    <row r="9" spans="1:4" ht="21.95" customHeight="1">
      <c r="A9" s="125" t="s">
        <v>340</v>
      </c>
      <c r="B9" s="126"/>
      <c r="C9" s="126"/>
      <c r="D9" s="136"/>
    </row>
    <row r="10" spans="1:4" ht="21.95" customHeight="1">
      <c r="A10" s="125" t="s">
        <v>341</v>
      </c>
      <c r="B10" s="126"/>
      <c r="C10" s="126"/>
      <c r="D10" s="136"/>
    </row>
    <row r="11" spans="1:4" ht="21.95" customHeight="1">
      <c r="A11" s="125" t="s">
        <v>342</v>
      </c>
      <c r="B11" s="130"/>
      <c r="C11" s="130"/>
      <c r="D11" s="124"/>
    </row>
    <row r="12" spans="1:4" ht="21.95" customHeight="1">
      <c r="A12" s="125" t="s">
        <v>343</v>
      </c>
      <c r="B12" s="130"/>
      <c r="C12" s="130"/>
      <c r="D12" s="124"/>
    </row>
    <row r="13" spans="1:4" ht="21.95" customHeight="1">
      <c r="A13" s="137" t="s">
        <v>344</v>
      </c>
      <c r="B13" s="130"/>
      <c r="C13" s="130"/>
      <c r="D13" s="124"/>
    </row>
    <row r="14" spans="1:4" ht="21.95" customHeight="1">
      <c r="A14" s="137" t="s">
        <v>345</v>
      </c>
      <c r="B14" s="130"/>
      <c r="C14" s="130"/>
      <c r="D14" s="124"/>
    </row>
    <row r="15" spans="1:4" ht="21.95" customHeight="1">
      <c r="A15" s="137" t="s">
        <v>346</v>
      </c>
      <c r="B15" s="130"/>
      <c r="C15" s="130"/>
      <c r="D15" s="124"/>
    </row>
    <row r="16" spans="1:4" ht="21.95" customHeight="1">
      <c r="A16" s="137" t="s">
        <v>347</v>
      </c>
      <c r="B16" s="130"/>
      <c r="C16" s="130"/>
      <c r="D16" s="124"/>
    </row>
    <row r="17" spans="1:4" ht="21.95" customHeight="1">
      <c r="A17" s="137" t="s">
        <v>348</v>
      </c>
      <c r="B17" s="130"/>
      <c r="C17" s="130"/>
      <c r="D17" s="124"/>
    </row>
    <row r="18" spans="1:4" ht="21.95" customHeight="1">
      <c r="A18" s="137" t="s">
        <v>349</v>
      </c>
      <c r="B18" s="130"/>
      <c r="C18" s="130"/>
      <c r="D18" s="124"/>
    </row>
    <row r="19" spans="1:4" ht="21.95" customHeight="1">
      <c r="A19" s="137" t="s">
        <v>350</v>
      </c>
      <c r="B19" s="130"/>
      <c r="C19" s="130"/>
      <c r="D19" s="124"/>
    </row>
    <row r="20" spans="1:4" ht="21.95" customHeight="1">
      <c r="A20" s="137" t="s">
        <v>351</v>
      </c>
      <c r="B20" s="130"/>
      <c r="C20" s="130"/>
      <c r="D20" s="124"/>
    </row>
    <row r="21" spans="1:4" ht="21.95" customHeight="1">
      <c r="A21" s="137" t="s">
        <v>352</v>
      </c>
      <c r="B21" s="130"/>
      <c r="C21" s="130"/>
      <c r="D21" s="124"/>
    </row>
    <row r="22" spans="1:4" ht="21.95" customHeight="1">
      <c r="A22" s="137" t="s">
        <v>353</v>
      </c>
      <c r="B22" s="130"/>
      <c r="C22" s="130"/>
      <c r="D22" s="124"/>
    </row>
    <row r="23" spans="1:4" ht="21.95" customHeight="1">
      <c r="A23" s="137" t="s">
        <v>354</v>
      </c>
      <c r="B23" s="130"/>
      <c r="C23" s="130"/>
      <c r="D23" s="124"/>
    </row>
    <row r="24" spans="1:4" ht="21.95" customHeight="1">
      <c r="A24" s="137" t="s">
        <v>355</v>
      </c>
      <c r="B24" s="130"/>
      <c r="C24" s="130"/>
      <c r="D24" s="124"/>
    </row>
    <row r="25" spans="1:4" ht="21.95" customHeight="1">
      <c r="A25" s="137" t="s">
        <v>356</v>
      </c>
      <c r="B25" s="130"/>
      <c r="C25" s="130"/>
      <c r="D25" s="124"/>
    </row>
    <row r="26" spans="1:4" ht="21.95" customHeight="1">
      <c r="A26" s="137" t="s">
        <v>357</v>
      </c>
      <c r="B26" s="130"/>
      <c r="C26" s="130"/>
      <c r="D26" s="124"/>
    </row>
    <row r="27" spans="1:4" ht="21.95" customHeight="1">
      <c r="A27" s="137" t="s">
        <v>358</v>
      </c>
      <c r="B27" s="130"/>
      <c r="C27" s="130"/>
      <c r="D27" s="124"/>
    </row>
    <row r="28" spans="1:4" ht="21.95" customHeight="1">
      <c r="A28" s="137" t="s">
        <v>359</v>
      </c>
      <c r="B28" s="130"/>
      <c r="C28" s="130"/>
      <c r="D28" s="124"/>
    </row>
    <row r="29" spans="1:4" ht="21.95" customHeight="1">
      <c r="A29" s="137" t="s">
        <v>360</v>
      </c>
      <c r="B29" s="130"/>
      <c r="C29" s="130"/>
      <c r="D29" s="124"/>
    </row>
    <row r="30" spans="1:4" ht="21.95" customHeight="1">
      <c r="A30" s="137" t="s">
        <v>361</v>
      </c>
      <c r="B30" s="130"/>
      <c r="C30" s="130"/>
      <c r="D30" s="124"/>
    </row>
    <row r="31" spans="1:4" ht="21.95" customHeight="1">
      <c r="A31" s="137" t="s">
        <v>362</v>
      </c>
      <c r="B31" s="130"/>
      <c r="C31" s="130"/>
      <c r="D31" s="124"/>
    </row>
    <row r="32" spans="1:4" ht="21.95" customHeight="1">
      <c r="A32" s="138" t="s">
        <v>363</v>
      </c>
      <c r="B32" s="132"/>
      <c r="C32" s="132"/>
      <c r="D32" s="134"/>
    </row>
    <row r="33" spans="1:4" ht="21.95" customHeight="1">
      <c r="A33" s="137" t="s">
        <v>364</v>
      </c>
      <c r="B33" s="130"/>
      <c r="C33" s="130"/>
      <c r="D33" s="124"/>
    </row>
    <row r="34" spans="1:4" ht="21.95" customHeight="1">
      <c r="A34" s="137" t="s">
        <v>365</v>
      </c>
      <c r="B34" s="130"/>
      <c r="C34" s="130"/>
      <c r="D34" s="124"/>
    </row>
    <row r="35" spans="1:4" ht="21.95" customHeight="1">
      <c r="A35" s="137" t="s">
        <v>366</v>
      </c>
      <c r="B35" s="130"/>
      <c r="C35" s="130"/>
      <c r="D35" s="124"/>
    </row>
    <row r="36" spans="1:4" ht="21.95" customHeight="1">
      <c r="A36" s="137" t="s">
        <v>367</v>
      </c>
      <c r="B36" s="130"/>
      <c r="C36" s="130"/>
      <c r="D36" s="124"/>
    </row>
    <row r="37" spans="1:4" ht="21.95" customHeight="1">
      <c r="A37" s="137" t="s">
        <v>368</v>
      </c>
      <c r="B37" s="130"/>
      <c r="C37" s="130"/>
      <c r="D37" s="124"/>
    </row>
    <row r="38" spans="1:4" ht="21.95" customHeight="1">
      <c r="A38" s="137" t="s">
        <v>369</v>
      </c>
      <c r="B38" s="130"/>
      <c r="C38" s="130"/>
      <c r="D38" s="124"/>
    </row>
    <row r="39" spans="1:4" ht="21.95" customHeight="1">
      <c r="A39" s="137" t="s">
        <v>370</v>
      </c>
      <c r="B39" s="130"/>
      <c r="C39" s="130"/>
      <c r="D39" s="124"/>
    </row>
    <row r="40" spans="1:4" ht="21.95" customHeight="1">
      <c r="A40" s="137" t="s">
        <v>371</v>
      </c>
      <c r="B40" s="130"/>
      <c r="C40" s="130"/>
      <c r="D40" s="124"/>
    </row>
    <row r="41" spans="1:4" ht="21.95" customHeight="1">
      <c r="A41" s="137" t="s">
        <v>372</v>
      </c>
      <c r="B41" s="130"/>
      <c r="C41" s="130"/>
      <c r="D41" s="124"/>
    </row>
    <row r="42" spans="1:4" ht="21.95" customHeight="1">
      <c r="A42" s="137" t="s">
        <v>373</v>
      </c>
      <c r="B42" s="130"/>
      <c r="C42" s="130"/>
      <c r="D42" s="124"/>
    </row>
    <row r="43" spans="1:4" ht="21.95" customHeight="1">
      <c r="A43" s="137" t="s">
        <v>374</v>
      </c>
      <c r="B43" s="130"/>
      <c r="C43" s="130"/>
      <c r="D43" s="124"/>
    </row>
    <row r="44" spans="1:4" ht="21.95" customHeight="1">
      <c r="A44" s="137" t="s">
        <v>375</v>
      </c>
      <c r="B44" s="130"/>
      <c r="C44" s="130"/>
      <c r="D44" s="124"/>
    </row>
    <row r="45" spans="1:4" ht="21.95" customHeight="1">
      <c r="A45" s="137" t="s">
        <v>376</v>
      </c>
      <c r="B45" s="130"/>
      <c r="C45" s="130"/>
      <c r="D45" s="124"/>
    </row>
    <row r="46" spans="1:4" ht="21.95" customHeight="1">
      <c r="A46" s="137" t="s">
        <v>377</v>
      </c>
      <c r="B46" s="130"/>
      <c r="C46" s="130"/>
      <c r="D46" s="124"/>
    </row>
    <row r="47" spans="1:4" ht="21.95" customHeight="1">
      <c r="A47" s="137" t="s">
        <v>378</v>
      </c>
      <c r="B47" s="130"/>
      <c r="C47" s="130"/>
      <c r="D47" s="124"/>
    </row>
    <row r="48" spans="1:4" ht="21.95" customHeight="1">
      <c r="A48" s="137" t="s">
        <v>379</v>
      </c>
      <c r="B48" s="130"/>
      <c r="C48" s="130"/>
      <c r="D48" s="124"/>
    </row>
    <row r="49" spans="1:4" ht="21.95" customHeight="1">
      <c r="A49" s="137" t="s">
        <v>380</v>
      </c>
      <c r="B49" s="130"/>
      <c r="C49" s="130"/>
      <c r="D49" s="124"/>
    </row>
    <row r="50" spans="1:4" ht="21.95" customHeight="1">
      <c r="A50" s="137" t="s">
        <v>381</v>
      </c>
      <c r="B50" s="130"/>
      <c r="C50" s="130"/>
      <c r="D50" s="124"/>
    </row>
    <row r="51" spans="1:4" ht="21.95" customHeight="1">
      <c r="A51" s="137" t="s">
        <v>382</v>
      </c>
      <c r="B51" s="130"/>
      <c r="C51" s="130"/>
      <c r="D51" s="124"/>
    </row>
    <row r="52" spans="1:4" ht="21.95" customHeight="1">
      <c r="A52" s="137" t="s">
        <v>383</v>
      </c>
      <c r="B52" s="130"/>
      <c r="C52" s="130"/>
      <c r="D52" s="124"/>
    </row>
    <row r="53" spans="1:4" ht="21.95" customHeight="1">
      <c r="A53" s="137" t="s">
        <v>384</v>
      </c>
      <c r="B53" s="130"/>
      <c r="C53" s="130"/>
      <c r="D53" s="124"/>
    </row>
    <row r="54" spans="1:4" ht="21.95" customHeight="1">
      <c r="A54" s="137" t="s">
        <v>385</v>
      </c>
      <c r="B54" s="130"/>
      <c r="C54" s="130"/>
      <c r="D54" s="124"/>
    </row>
    <row r="55" spans="1:4" ht="21.95" customHeight="1">
      <c r="A55" s="137" t="s">
        <v>386</v>
      </c>
      <c r="B55" s="130"/>
      <c r="C55" s="130"/>
      <c r="D55" s="124"/>
    </row>
    <row r="56" spans="1:4" ht="21.95" customHeight="1">
      <c r="A56" s="137" t="s">
        <v>387</v>
      </c>
      <c r="B56" s="130"/>
      <c r="C56" s="130"/>
      <c r="D56" s="124"/>
    </row>
    <row r="57" spans="1:4" ht="21.95" customHeight="1">
      <c r="A57" s="137" t="s">
        <v>388</v>
      </c>
      <c r="B57" s="130"/>
      <c r="C57" s="130"/>
      <c r="D57" s="124"/>
    </row>
    <row r="58" spans="1:4" ht="21.95" customHeight="1">
      <c r="A58" s="137" t="s">
        <v>389</v>
      </c>
      <c r="B58" s="130"/>
      <c r="C58" s="130"/>
      <c r="D58" s="124"/>
    </row>
    <row r="59" spans="1:4" ht="21.95" customHeight="1">
      <c r="A59" s="137" t="s">
        <v>390</v>
      </c>
      <c r="B59" s="130"/>
      <c r="C59" s="130"/>
      <c r="D59" s="124"/>
    </row>
    <row r="60" spans="1:4" ht="21.95" customHeight="1">
      <c r="A60" s="137" t="s">
        <v>391</v>
      </c>
      <c r="B60" s="130"/>
      <c r="C60" s="130"/>
      <c r="D60" s="124"/>
    </row>
    <row r="61" spans="1:4" ht="21.95" customHeight="1">
      <c r="A61" s="137" t="s">
        <v>392</v>
      </c>
      <c r="B61" s="130"/>
      <c r="C61" s="130"/>
      <c r="D61" s="124"/>
    </row>
    <row r="62" spans="1:4" ht="21.95" customHeight="1">
      <c r="A62" s="137" t="s">
        <v>393</v>
      </c>
      <c r="B62" s="130"/>
      <c r="C62" s="130"/>
      <c r="D62" s="124"/>
    </row>
    <row r="63" spans="1:4" ht="21.95" customHeight="1">
      <c r="A63" s="139" t="s">
        <v>394</v>
      </c>
      <c r="B63" s="132"/>
      <c r="C63" s="132"/>
      <c r="D63" s="134"/>
    </row>
  </sheetData>
  <mergeCells count="1">
    <mergeCell ref="A2:D2"/>
  </mergeCells>
  <phoneticPr fontId="21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0"/>
  <sheetViews>
    <sheetView workbookViewId="0">
      <selection activeCell="F9" sqref="F9"/>
    </sheetView>
  </sheetViews>
  <sheetFormatPr defaultRowHeight="12"/>
  <cols>
    <col min="1" max="1" width="30.25" style="91" customWidth="1"/>
    <col min="2" max="2" width="12.625" style="91" customWidth="1"/>
    <col min="3" max="3" width="30.25" style="91" customWidth="1"/>
    <col min="4" max="4" width="12.625" style="91" customWidth="1"/>
    <col min="5" max="16384" width="9" style="91"/>
  </cols>
  <sheetData>
    <row r="1" spans="1:4">
      <c r="A1" s="91" t="s">
        <v>395</v>
      </c>
    </row>
    <row r="2" spans="1:4" ht="21.95" customHeight="1">
      <c r="A2" s="259" t="s">
        <v>396</v>
      </c>
      <c r="B2" s="259"/>
      <c r="C2" s="259"/>
      <c r="D2" s="259"/>
    </row>
    <row r="3" spans="1:4" ht="21.95" customHeight="1">
      <c r="D3" s="91" t="s">
        <v>207</v>
      </c>
    </row>
    <row r="4" spans="1:4" ht="39.950000000000003" customHeight="1">
      <c r="A4" s="92" t="s">
        <v>208</v>
      </c>
      <c r="B4" s="93" t="s">
        <v>263</v>
      </c>
      <c r="C4" s="93" t="s">
        <v>208</v>
      </c>
      <c r="D4" s="94" t="s">
        <v>263</v>
      </c>
    </row>
    <row r="5" spans="1:4" ht="21.95" customHeight="1">
      <c r="A5" s="123" t="s">
        <v>397</v>
      </c>
      <c r="B5" s="96"/>
      <c r="C5" s="96" t="s">
        <v>398</v>
      </c>
      <c r="D5" s="124"/>
    </row>
    <row r="6" spans="1:4" ht="21.95" customHeight="1">
      <c r="A6" s="125" t="s">
        <v>318</v>
      </c>
      <c r="B6" s="126"/>
      <c r="C6" s="127" t="s">
        <v>399</v>
      </c>
      <c r="D6" s="124"/>
    </row>
    <row r="7" spans="1:4" ht="21.95" customHeight="1">
      <c r="A7" s="125" t="s">
        <v>319</v>
      </c>
      <c r="B7" s="126"/>
      <c r="C7" s="127" t="s">
        <v>400</v>
      </c>
      <c r="D7" s="124"/>
    </row>
    <row r="8" spans="1:4" ht="21.95" customHeight="1">
      <c r="A8" s="125" t="s">
        <v>320</v>
      </c>
      <c r="B8" s="126"/>
      <c r="C8" s="127" t="s">
        <v>384</v>
      </c>
      <c r="D8" s="124"/>
    </row>
    <row r="9" spans="1:4" ht="21.95" customHeight="1">
      <c r="A9" s="125" t="s">
        <v>321</v>
      </c>
      <c r="B9" s="126"/>
      <c r="C9" s="127" t="s">
        <v>401</v>
      </c>
      <c r="D9" s="124"/>
    </row>
    <row r="10" spans="1:4" ht="21.95" customHeight="1">
      <c r="A10" s="125" t="s">
        <v>322</v>
      </c>
      <c r="B10" s="126"/>
      <c r="C10" s="127" t="s">
        <v>402</v>
      </c>
      <c r="D10" s="124"/>
    </row>
    <row r="11" spans="1:4" ht="21.95" customHeight="1">
      <c r="A11" s="125" t="s">
        <v>323</v>
      </c>
      <c r="B11" s="126"/>
      <c r="C11" s="127" t="s">
        <v>403</v>
      </c>
      <c r="D11" s="124"/>
    </row>
    <row r="12" spans="1:4" ht="21.95" customHeight="1">
      <c r="A12" s="125" t="s">
        <v>324</v>
      </c>
      <c r="B12" s="126"/>
      <c r="C12" s="127" t="s">
        <v>404</v>
      </c>
      <c r="D12" s="124"/>
    </row>
    <row r="13" spans="1:4" ht="21.95" customHeight="1">
      <c r="A13" s="128" t="s">
        <v>325</v>
      </c>
      <c r="B13" s="126"/>
      <c r="C13" s="129" t="s">
        <v>405</v>
      </c>
      <c r="D13" s="124"/>
    </row>
    <row r="14" spans="1:4" ht="21.95" customHeight="1">
      <c r="A14" s="128" t="s">
        <v>326</v>
      </c>
      <c r="B14" s="126"/>
      <c r="C14" s="129" t="s">
        <v>406</v>
      </c>
      <c r="D14" s="124"/>
    </row>
    <row r="15" spans="1:4" ht="21.95" customHeight="1">
      <c r="A15" s="128" t="s">
        <v>327</v>
      </c>
      <c r="B15" s="130"/>
      <c r="C15" s="129" t="s">
        <v>407</v>
      </c>
      <c r="D15" s="124"/>
    </row>
    <row r="16" spans="1:4" ht="21.95" customHeight="1">
      <c r="A16" s="128" t="s">
        <v>328</v>
      </c>
      <c r="B16" s="130"/>
      <c r="C16" s="129" t="s">
        <v>408</v>
      </c>
      <c r="D16" s="124"/>
    </row>
    <row r="17" spans="1:4" ht="21.95" customHeight="1">
      <c r="A17" s="128" t="s">
        <v>329</v>
      </c>
      <c r="B17" s="130"/>
      <c r="C17" s="129" t="s">
        <v>409</v>
      </c>
      <c r="D17" s="124"/>
    </row>
    <row r="18" spans="1:4" ht="21.95" customHeight="1">
      <c r="A18" s="128" t="s">
        <v>330</v>
      </c>
      <c r="B18" s="130"/>
      <c r="C18" s="129" t="s">
        <v>410</v>
      </c>
      <c r="D18" s="124"/>
    </row>
    <row r="19" spans="1:4" ht="21.95" customHeight="1">
      <c r="A19" s="128" t="s">
        <v>331</v>
      </c>
      <c r="B19" s="130"/>
      <c r="C19" s="129" t="s">
        <v>331</v>
      </c>
      <c r="D19" s="124"/>
    </row>
    <row r="20" spans="1:4" ht="21.95" customHeight="1">
      <c r="A20" s="131" t="s">
        <v>332</v>
      </c>
      <c r="B20" s="132"/>
      <c r="C20" s="133" t="s">
        <v>411</v>
      </c>
      <c r="D20" s="134"/>
    </row>
  </sheetData>
  <mergeCells count="1">
    <mergeCell ref="A2:D2"/>
  </mergeCells>
  <phoneticPr fontId="21" type="noConversion"/>
  <pageMargins left="0.69930555555555596" right="0.69930555555555596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21"/>
  <sheetViews>
    <sheetView workbookViewId="0">
      <selection activeCell="C6" sqref="C6"/>
    </sheetView>
  </sheetViews>
  <sheetFormatPr defaultColWidth="9" defaultRowHeight="13.5"/>
  <cols>
    <col min="1" max="1" width="84.5" customWidth="1"/>
  </cols>
  <sheetData>
    <row r="1" spans="1:1" ht="22.5">
      <c r="A1" s="84" t="s">
        <v>1146</v>
      </c>
    </row>
    <row r="2" spans="1:1" ht="47.25" customHeight="1">
      <c r="A2" s="116" t="s">
        <v>127</v>
      </c>
    </row>
    <row r="3" spans="1:1" ht="47.25" customHeight="1">
      <c r="A3" s="117" t="s">
        <v>196</v>
      </c>
    </row>
    <row r="4" spans="1:1" ht="47.25" customHeight="1">
      <c r="A4" s="121" t="s">
        <v>874</v>
      </c>
    </row>
    <row r="5" spans="1:1" ht="47.25" customHeight="1">
      <c r="A5" s="118" t="s">
        <v>412</v>
      </c>
    </row>
    <row r="6" spans="1:1" ht="47.25" customHeight="1">
      <c r="A6" s="121" t="s">
        <v>116</v>
      </c>
    </row>
    <row r="7" spans="1:1" ht="47.25" customHeight="1">
      <c r="A7" s="121" t="s">
        <v>117</v>
      </c>
    </row>
    <row r="8" spans="1:1" ht="47.25" customHeight="1">
      <c r="A8" s="119" t="s">
        <v>118</v>
      </c>
    </row>
    <row r="9" spans="1:1" ht="47.25" customHeight="1">
      <c r="A9" s="121" t="s">
        <v>119</v>
      </c>
    </row>
    <row r="10" spans="1:1" ht="47.25" customHeight="1">
      <c r="A10" s="120" t="s">
        <v>201</v>
      </c>
    </row>
    <row r="11" spans="1:1" ht="47.25" customHeight="1">
      <c r="A11" s="121" t="s">
        <v>120</v>
      </c>
    </row>
    <row r="12" spans="1:1" ht="47.25" customHeight="1">
      <c r="A12" s="121" t="s">
        <v>121</v>
      </c>
    </row>
    <row r="13" spans="1:1" ht="47.25" customHeight="1">
      <c r="A13" s="121" t="s">
        <v>122</v>
      </c>
    </row>
    <row r="14" spans="1:1" ht="47.25" customHeight="1">
      <c r="A14" s="121" t="s">
        <v>123</v>
      </c>
    </row>
    <row r="15" spans="1:1" ht="48.95" customHeight="1">
      <c r="A15" s="120" t="s">
        <v>413</v>
      </c>
    </row>
    <row r="16" spans="1:1" ht="42" customHeight="1">
      <c r="A16" s="121" t="s">
        <v>124</v>
      </c>
    </row>
    <row r="17" spans="1:1" ht="42" customHeight="1">
      <c r="A17" s="121" t="s">
        <v>125</v>
      </c>
    </row>
    <row r="18" spans="1:1" ht="42.95" customHeight="1">
      <c r="A18" s="120" t="s">
        <v>414</v>
      </c>
    </row>
    <row r="19" spans="1:1" ht="47.1" customHeight="1" thickBot="1">
      <c r="A19" s="122" t="s">
        <v>126</v>
      </c>
    </row>
    <row r="20" spans="1:1" ht="47.1" customHeight="1">
      <c r="A20" s="120" t="s">
        <v>1154</v>
      </c>
    </row>
    <row r="21" spans="1:1" ht="47.1" customHeight="1" thickBot="1">
      <c r="A21" s="122" t="s">
        <v>1153</v>
      </c>
    </row>
  </sheetData>
  <phoneticPr fontId="21" type="noConversion"/>
  <pageMargins left="0.75" right="0.75" top="1" bottom="1" header="0.51180555555555596" footer="0.511805555555555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34</vt:i4>
      </vt:variant>
      <vt:variant>
        <vt:lpstr>命名范围</vt:lpstr>
      </vt:variant>
      <vt:variant>
        <vt:i4>30</vt:i4>
      </vt:variant>
    </vt:vector>
  </HeadingPairs>
  <TitlesOfParts>
    <vt:vector size="64" baseType="lpstr">
      <vt:lpstr>政府预算</vt:lpstr>
      <vt:lpstr>Y01</vt:lpstr>
      <vt:lpstr>Y02</vt:lpstr>
      <vt:lpstr>Y03</vt:lpstr>
      <vt:lpstr>Y04</vt:lpstr>
      <vt:lpstr>Y05</vt:lpstr>
      <vt:lpstr>Y06</vt:lpstr>
      <vt:lpstr>Y07</vt:lpstr>
      <vt:lpstr>政府决算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  <vt:lpstr>部门预算</vt:lpstr>
      <vt:lpstr>Z1</vt:lpstr>
      <vt:lpstr>Z2</vt:lpstr>
      <vt:lpstr>Z3</vt:lpstr>
      <vt:lpstr>Z4</vt:lpstr>
      <vt:lpstr>Z5</vt:lpstr>
      <vt:lpstr>Z6</vt:lpstr>
      <vt:lpstr>Z7</vt:lpstr>
      <vt:lpstr>Z8</vt:lpstr>
      <vt:lpstr>Z9</vt:lpstr>
      <vt:lpstr>Z10</vt:lpstr>
      <vt:lpstr>'Z1'!Print_Area</vt:lpstr>
      <vt:lpstr>'Z10'!Print_Area</vt:lpstr>
      <vt:lpstr>'Z2'!Print_Area</vt:lpstr>
      <vt:lpstr>'Z3'!Print_Area</vt:lpstr>
      <vt:lpstr>'Z4'!Print_Area</vt:lpstr>
      <vt:lpstr>'Z5'!Print_Area</vt:lpstr>
      <vt:lpstr>'Z6'!Print_Area</vt:lpstr>
      <vt:lpstr>'Z7'!Print_Area</vt:lpstr>
      <vt:lpstr>'Z8'!Print_Area</vt:lpstr>
      <vt:lpstr>'Z9'!Print_Area</vt:lpstr>
      <vt:lpstr>表10!Print_Area</vt:lpstr>
      <vt:lpstr>表6!Print_Area</vt:lpstr>
      <vt:lpstr>表7!Print_Area</vt:lpstr>
      <vt:lpstr>表8!Print_Area</vt:lpstr>
      <vt:lpstr>'Z1'!Print_Titles</vt:lpstr>
      <vt:lpstr>'Z10'!Print_Titles</vt:lpstr>
      <vt:lpstr>'Z2'!Print_Titles</vt:lpstr>
      <vt:lpstr>'Z3'!Print_Titles</vt:lpstr>
      <vt:lpstr>'Z4'!Print_Titles</vt:lpstr>
      <vt:lpstr>'Z5'!Print_Titles</vt:lpstr>
      <vt:lpstr>'Z6'!Print_Titles</vt:lpstr>
      <vt:lpstr>'Z7'!Print_Titles</vt:lpstr>
      <vt:lpstr>'Z8'!Print_Titles</vt:lpstr>
      <vt:lpstr>'Z9'!Print_Titles</vt:lpstr>
      <vt:lpstr>表2!Print_Titles</vt:lpstr>
      <vt:lpstr>表3!Print_Titles</vt:lpstr>
      <vt:lpstr>表4!Print_Titles</vt:lpstr>
      <vt:lpstr>表5!Print_Titles</vt:lpstr>
      <vt:lpstr>表8!Print_Titles</vt:lpstr>
      <vt:lpstr>政府决算!Print_Titles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Cross POLO</dc:creator>
  <cp:lastModifiedBy>lf</cp:lastModifiedBy>
  <cp:lastPrinted>2018-10-30T08:50:28Z</cp:lastPrinted>
  <dcterms:created xsi:type="dcterms:W3CDTF">2017-09-18T02:49:00Z</dcterms:created>
  <dcterms:modified xsi:type="dcterms:W3CDTF">2018-10-30T08:51:12Z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